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ke Marshall\OneDrive - University of Leeds\Global AFF Paper\Data Repository\"/>
    </mc:Choice>
  </mc:AlternateContent>
  <xr:revisionPtr revIDLastSave="0" documentId="13_ncr:1_{7BCC93EB-690A-4384-AD40-19C791F0C937}" xr6:coauthVersionLast="44" xr6:coauthVersionMax="45" xr10:uidLastSave="{00000000-0000-0000-0000-000000000000}"/>
  <bookViews>
    <workbookView xWindow="-108" yWindow="-108" windowWidth="23256" windowHeight="13176" tabRatio="723" xr2:uid="{CC28BCBB-F449-4F5C-AA32-4C30CEF0DC61}"/>
  </bookViews>
  <sheets>
    <sheet name="README" sheetId="26" r:id="rId1"/>
    <sheet name="Fertiliser Input" sheetId="18" r:id="rId2"/>
    <sheet name="Fertiliser EE" sheetId="1" r:id="rId3"/>
    <sheet name="Fertiliser EE Ext" sheetId="13" r:id="rId4"/>
    <sheet name="Pesticide Input" sheetId="19" r:id="rId5"/>
    <sheet name="Pesticide EE" sheetId="2" r:id="rId6"/>
    <sheet name="Pesticide EE Ext" sheetId="1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8" l="1"/>
  <c r="AU5" i="19" l="1"/>
  <c r="AU6" i="19" s="1"/>
  <c r="AV5" i="19"/>
  <c r="AW5" i="19"/>
  <c r="AX5" i="19"/>
  <c r="AV6" i="19"/>
  <c r="AW6" i="19"/>
  <c r="AX6" i="19"/>
  <c r="AX4" i="19"/>
  <c r="AS5" i="14"/>
  <c r="AT5" i="14"/>
  <c r="AU5" i="14"/>
  <c r="AV5" i="14"/>
  <c r="AW5" i="14"/>
  <c r="AX5" i="14"/>
  <c r="AY5" i="14"/>
  <c r="AS6" i="14"/>
  <c r="AT6" i="14"/>
  <c r="AU6" i="14"/>
  <c r="AV6" i="14"/>
  <c r="AW6" i="14"/>
  <c r="AX6" i="14"/>
  <c r="AY6" i="14"/>
  <c r="AV4" i="19"/>
  <c r="AW4" i="19"/>
  <c r="AU4" i="19"/>
  <c r="AU10" i="18"/>
  <c r="AU14" i="18" s="1"/>
  <c r="AU15" i="18" s="1"/>
  <c r="AV10" i="18"/>
  <c r="AV14" i="18" s="1"/>
  <c r="AV15" i="18" s="1"/>
  <c r="AW10" i="18"/>
  <c r="AX10" i="18"/>
  <c r="AU11" i="18"/>
  <c r="AV11" i="18"/>
  <c r="AW11" i="18"/>
  <c r="AX11" i="18"/>
  <c r="AX14" i="18" s="1"/>
  <c r="AX15" i="18" s="1"/>
  <c r="AU12" i="18"/>
  <c r="AV12" i="18"/>
  <c r="AW12" i="18"/>
  <c r="AX12" i="18"/>
  <c r="AW14" i="18"/>
  <c r="AW15" i="18" s="1"/>
  <c r="AV6" i="18"/>
  <c r="AW6" i="18"/>
  <c r="AX6" i="18"/>
  <c r="AV7" i="18"/>
  <c r="AW7" i="18"/>
  <c r="AX7" i="18"/>
  <c r="AV8" i="18"/>
  <c r="AW8" i="18"/>
  <c r="AX8" i="18"/>
  <c r="AU7" i="18"/>
  <c r="AU8" i="18"/>
  <c r="AU6" i="18"/>
  <c r="AS6" i="13"/>
  <c r="AT6" i="13"/>
  <c r="AU6" i="13"/>
  <c r="AV6" i="13"/>
  <c r="AW6" i="13"/>
  <c r="AX6" i="13"/>
  <c r="AY6" i="13"/>
  <c r="AZ6" i="13"/>
  <c r="BA6" i="13"/>
  <c r="BB6" i="13"/>
  <c r="AS7" i="13"/>
  <c r="AT7" i="13"/>
  <c r="AU7" i="13"/>
  <c r="AV7" i="13"/>
  <c r="AW7" i="13"/>
  <c r="AX7" i="13"/>
  <c r="AY7" i="13"/>
  <c r="AZ7" i="13"/>
  <c r="BA7" i="13"/>
  <c r="BB7" i="13"/>
  <c r="AS8" i="13"/>
  <c r="AT8" i="13"/>
  <c r="AU8" i="13"/>
  <c r="AV8" i="13"/>
  <c r="AW8" i="13"/>
  <c r="AX8" i="13"/>
  <c r="AY8" i="13"/>
  <c r="AZ8" i="13"/>
  <c r="BA8" i="13"/>
  <c r="BB8" i="13"/>
  <c r="AI6" i="13"/>
  <c r="AJ6" i="13"/>
  <c r="AK6" i="13"/>
  <c r="AL6" i="13"/>
  <c r="AM6" i="13"/>
  <c r="AN6" i="13"/>
  <c r="AO6" i="13"/>
  <c r="AP6" i="13"/>
  <c r="AQ6" i="13"/>
  <c r="AR6" i="13"/>
  <c r="AI7" i="13"/>
  <c r="AJ7" i="13"/>
  <c r="AK7" i="13"/>
  <c r="AL7" i="13"/>
  <c r="AM7" i="13"/>
  <c r="AN7" i="13"/>
  <c r="AO7" i="13"/>
  <c r="AP7" i="13"/>
  <c r="AQ7" i="13"/>
  <c r="AR7" i="13"/>
  <c r="AI8" i="13"/>
  <c r="AJ8" i="13"/>
  <c r="AK8" i="13"/>
  <c r="AL8" i="13"/>
  <c r="AM8" i="13"/>
  <c r="AN8" i="13"/>
  <c r="AO8" i="13"/>
  <c r="AP8" i="13"/>
  <c r="AQ8" i="13"/>
  <c r="AR8" i="13"/>
  <c r="AR6" i="14" l="1"/>
  <c r="AQ6" i="14"/>
  <c r="AP6" i="14"/>
  <c r="AO6" i="14"/>
  <c r="AN6" i="14"/>
  <c r="AM6" i="14"/>
  <c r="AL6" i="14"/>
  <c r="AK6" i="14"/>
  <c r="AJ6" i="14"/>
  <c r="AI6" i="14"/>
  <c r="AH6" i="14"/>
  <c r="AG6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AR5" i="14"/>
  <c r="AQ5" i="14"/>
  <c r="AP5" i="14"/>
  <c r="AO5" i="14"/>
  <c r="AN5" i="14"/>
  <c r="AM5" i="14"/>
  <c r="AL5" i="14"/>
  <c r="AK5" i="14"/>
  <c r="AJ5" i="14"/>
  <c r="AI5" i="14"/>
  <c r="AH5" i="14"/>
  <c r="AG5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AT5" i="19"/>
  <c r="AT6" i="19" s="1"/>
  <c r="AS5" i="19"/>
  <c r="AS6" i="19" s="1"/>
  <c r="AR5" i="19"/>
  <c r="AR6" i="19" s="1"/>
  <c r="AQ5" i="19"/>
  <c r="AQ6" i="19" s="1"/>
  <c r="AP5" i="19"/>
  <c r="AP6" i="19" s="1"/>
  <c r="AO5" i="19"/>
  <c r="AO6" i="19" s="1"/>
  <c r="AN5" i="19"/>
  <c r="AN6" i="19" s="1"/>
  <c r="AM5" i="19"/>
  <c r="AM6" i="19" s="1"/>
  <c r="AL5" i="19"/>
  <c r="AL6" i="19" s="1"/>
  <c r="AK5" i="19"/>
  <c r="AK6" i="19" s="1"/>
  <c r="AJ5" i="19"/>
  <c r="AJ6" i="19" s="1"/>
  <c r="AI5" i="19"/>
  <c r="AI6" i="19" s="1"/>
  <c r="AH5" i="19"/>
  <c r="AH6" i="19" s="1"/>
  <c r="AG5" i="19"/>
  <c r="AG6" i="19" s="1"/>
  <c r="AF5" i="19"/>
  <c r="AF6" i="19" s="1"/>
  <c r="AE5" i="19"/>
  <c r="AE6" i="19" s="1"/>
  <c r="AD5" i="19"/>
  <c r="AD6" i="19" s="1"/>
  <c r="AC5" i="19"/>
  <c r="AC6" i="19" s="1"/>
  <c r="AB5" i="19"/>
  <c r="AB6" i="19" s="1"/>
  <c r="AA5" i="19"/>
  <c r="AA6" i="19" s="1"/>
  <c r="Z5" i="19"/>
  <c r="Z6" i="19" s="1"/>
  <c r="Y5" i="19"/>
  <c r="Y6" i="19" s="1"/>
  <c r="X5" i="19"/>
  <c r="X6" i="19" s="1"/>
  <c r="W5" i="19"/>
  <c r="W6" i="19" s="1"/>
  <c r="V5" i="19"/>
  <c r="V6" i="19" s="1"/>
  <c r="U5" i="19"/>
  <c r="U6" i="19" s="1"/>
  <c r="T5" i="19"/>
  <c r="T6" i="19" s="1"/>
  <c r="S5" i="19"/>
  <c r="S6" i="19" s="1"/>
  <c r="R5" i="19"/>
  <c r="R6" i="19" s="1"/>
  <c r="Q5" i="19"/>
  <c r="Q6" i="19" s="1"/>
  <c r="P5" i="19"/>
  <c r="P6" i="19" s="1"/>
  <c r="O5" i="19"/>
  <c r="O6" i="19" s="1"/>
  <c r="N5" i="19"/>
  <c r="N6" i="19" s="1"/>
  <c r="M5" i="19"/>
  <c r="M6" i="19" s="1"/>
  <c r="L5" i="19"/>
  <c r="L6" i="19" s="1"/>
  <c r="K5" i="19"/>
  <c r="K6" i="19" s="1"/>
  <c r="J5" i="19"/>
  <c r="J6" i="19" s="1"/>
  <c r="I5" i="19"/>
  <c r="I6" i="19" s="1"/>
  <c r="H5" i="19"/>
  <c r="H6" i="19" s="1"/>
  <c r="G5" i="19"/>
  <c r="G6" i="19" s="1"/>
  <c r="F5" i="19"/>
  <c r="F6" i="19" s="1"/>
  <c r="E5" i="19"/>
  <c r="E6" i="19" s="1"/>
  <c r="D5" i="19"/>
  <c r="D6" i="19" s="1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AH6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AP14" i="18"/>
  <c r="AP15" i="18" s="1"/>
  <c r="AH14" i="18"/>
  <c r="AH15" i="18" s="1"/>
  <c r="Z14" i="18"/>
  <c r="Z15" i="18" s="1"/>
  <c r="R14" i="18"/>
  <c r="R15" i="18" s="1"/>
  <c r="J14" i="18"/>
  <c r="J15" i="18" s="1"/>
  <c r="AT12" i="18"/>
  <c r="AS12" i="18"/>
  <c r="AS14" i="18" s="1"/>
  <c r="AS15" i="18" s="1"/>
  <c r="AR12" i="18"/>
  <c r="AQ12" i="18"/>
  <c r="AP12" i="18"/>
  <c r="AO12" i="18"/>
  <c r="AN12" i="18"/>
  <c r="AM12" i="18"/>
  <c r="AL12" i="18"/>
  <c r="AK12" i="18"/>
  <c r="AK14" i="18" s="1"/>
  <c r="AK15" i="18" s="1"/>
  <c r="AJ12" i="18"/>
  <c r="AI12" i="18"/>
  <c r="AH12" i="18"/>
  <c r="AG12" i="18"/>
  <c r="AF12" i="18"/>
  <c r="AE12" i="18"/>
  <c r="AD12" i="18"/>
  <c r="AC12" i="18"/>
  <c r="AC14" i="18" s="1"/>
  <c r="AC15" i="18" s="1"/>
  <c r="AB12" i="18"/>
  <c r="AA12" i="18"/>
  <c r="Z12" i="18"/>
  <c r="Y12" i="18"/>
  <c r="X12" i="18"/>
  <c r="W12" i="18"/>
  <c r="V12" i="18"/>
  <c r="U12" i="18"/>
  <c r="U14" i="18" s="1"/>
  <c r="U15" i="18" s="1"/>
  <c r="T12" i="18"/>
  <c r="S12" i="18"/>
  <c r="R12" i="18"/>
  <c r="Q12" i="18"/>
  <c r="P12" i="18"/>
  <c r="O12" i="18"/>
  <c r="N12" i="18"/>
  <c r="M12" i="18"/>
  <c r="M14" i="18" s="1"/>
  <c r="M15" i="18" s="1"/>
  <c r="L12" i="18"/>
  <c r="K12" i="18"/>
  <c r="J12" i="18"/>
  <c r="I12" i="18"/>
  <c r="H12" i="18"/>
  <c r="G12" i="18"/>
  <c r="F12" i="18"/>
  <c r="E12" i="18"/>
  <c r="E14" i="18" s="1"/>
  <c r="E15" i="18" s="1"/>
  <c r="D12" i="18"/>
  <c r="AT11" i="18"/>
  <c r="AS11" i="18"/>
  <c r="AR11" i="18"/>
  <c r="AQ11" i="18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AT10" i="18"/>
  <c r="AT14" i="18" s="1"/>
  <c r="AT15" i="18" s="1"/>
  <c r="AS10" i="18"/>
  <c r="AR10" i="18"/>
  <c r="AR14" i="18" s="1"/>
  <c r="AR15" i="18" s="1"/>
  <c r="AQ10" i="18"/>
  <c r="AQ14" i="18" s="1"/>
  <c r="AQ15" i="18" s="1"/>
  <c r="AP10" i="18"/>
  <c r="AO10" i="18"/>
  <c r="AO14" i="18" s="1"/>
  <c r="AO15" i="18" s="1"/>
  <c r="AN10" i="18"/>
  <c r="AN14" i="18" s="1"/>
  <c r="AN15" i="18" s="1"/>
  <c r="AM10" i="18"/>
  <c r="AM14" i="18" s="1"/>
  <c r="AM15" i="18" s="1"/>
  <c r="AL10" i="18"/>
  <c r="AL14" i="18" s="1"/>
  <c r="AL15" i="18" s="1"/>
  <c r="AK10" i="18"/>
  <c r="AJ10" i="18"/>
  <c r="AJ14" i="18" s="1"/>
  <c r="AJ15" i="18" s="1"/>
  <c r="AI10" i="18"/>
  <c r="AI14" i="18" s="1"/>
  <c r="AI15" i="18" s="1"/>
  <c r="AH10" i="18"/>
  <c r="AG10" i="18"/>
  <c r="AG14" i="18" s="1"/>
  <c r="AG15" i="18" s="1"/>
  <c r="AF10" i="18"/>
  <c r="AF14" i="18" s="1"/>
  <c r="AF15" i="18" s="1"/>
  <c r="AE10" i="18"/>
  <c r="AE14" i="18" s="1"/>
  <c r="AE15" i="18" s="1"/>
  <c r="AD10" i="18"/>
  <c r="AD14" i="18" s="1"/>
  <c r="AD15" i="18" s="1"/>
  <c r="AC10" i="18"/>
  <c r="AB10" i="18"/>
  <c r="AB14" i="18" s="1"/>
  <c r="AB15" i="18" s="1"/>
  <c r="AA10" i="18"/>
  <c r="AA14" i="18" s="1"/>
  <c r="AA15" i="18" s="1"/>
  <c r="Z10" i="18"/>
  <c r="Y10" i="18"/>
  <c r="Y14" i="18" s="1"/>
  <c r="Y15" i="18" s="1"/>
  <c r="X10" i="18"/>
  <c r="X14" i="18" s="1"/>
  <c r="X15" i="18" s="1"/>
  <c r="W10" i="18"/>
  <c r="W14" i="18" s="1"/>
  <c r="W15" i="18" s="1"/>
  <c r="V10" i="18"/>
  <c r="V14" i="18" s="1"/>
  <c r="V15" i="18" s="1"/>
  <c r="U10" i="18"/>
  <c r="T10" i="18"/>
  <c r="T14" i="18" s="1"/>
  <c r="T15" i="18" s="1"/>
  <c r="S10" i="18"/>
  <c r="S14" i="18" s="1"/>
  <c r="S15" i="18" s="1"/>
  <c r="R10" i="18"/>
  <c r="Q10" i="18"/>
  <c r="Q14" i="18" s="1"/>
  <c r="Q15" i="18" s="1"/>
  <c r="P10" i="18"/>
  <c r="P14" i="18" s="1"/>
  <c r="P15" i="18" s="1"/>
  <c r="O10" i="18"/>
  <c r="O14" i="18" s="1"/>
  <c r="O15" i="18" s="1"/>
  <c r="N10" i="18"/>
  <c r="N14" i="18" s="1"/>
  <c r="N15" i="18" s="1"/>
  <c r="M10" i="18"/>
  <c r="L10" i="18"/>
  <c r="L14" i="18" s="1"/>
  <c r="L15" i="18" s="1"/>
  <c r="K10" i="18"/>
  <c r="K14" i="18" s="1"/>
  <c r="K15" i="18" s="1"/>
  <c r="J10" i="18"/>
  <c r="I10" i="18"/>
  <c r="I14" i="18" s="1"/>
  <c r="I15" i="18" s="1"/>
  <c r="H10" i="18"/>
  <c r="H14" i="18" s="1"/>
  <c r="H15" i="18" s="1"/>
  <c r="G10" i="18"/>
  <c r="G14" i="18" s="1"/>
  <c r="G15" i="18" s="1"/>
  <c r="F10" i="18"/>
  <c r="F14" i="18" s="1"/>
  <c r="F15" i="18" s="1"/>
  <c r="E10" i="18"/>
  <c r="D10" i="18"/>
  <c r="D14" i="18" s="1"/>
</calcChain>
</file>

<file path=xl/sharedStrings.xml><?xml version="1.0" encoding="utf-8"?>
<sst xmlns="http://schemas.openxmlformats.org/spreadsheetml/2006/main" count="117" uniqueCount="47">
  <si>
    <t xml:space="preserve">Haber-Bosch World </t>
  </si>
  <si>
    <t>Source</t>
  </si>
  <si>
    <t xml:space="preserve">Guzman Casado &amp; de Molina, 2018 </t>
  </si>
  <si>
    <t xml:space="preserve">Units </t>
  </si>
  <si>
    <t>MJ/kg N</t>
  </si>
  <si>
    <t xml:space="preserve">Data Title </t>
  </si>
  <si>
    <t>N</t>
  </si>
  <si>
    <t>P2O5</t>
  </si>
  <si>
    <t xml:space="preserve">6.6 - Total Embodied Energy of Average P Fertilisers </t>
  </si>
  <si>
    <t>MJ/kg P2O5</t>
  </si>
  <si>
    <t>Processes</t>
  </si>
  <si>
    <t xml:space="preserve">Mining and process, fuel production, buildings and packaging &amp; transport </t>
  </si>
  <si>
    <t>K20</t>
  </si>
  <si>
    <t>7.6 - Total Embodied Energy of Average K Fertilisers</t>
  </si>
  <si>
    <t>MJ/kg K2O</t>
  </si>
  <si>
    <t xml:space="preserve">5.2 - Direct Energy Requirements of N Fixation </t>
  </si>
  <si>
    <t xml:space="preserve">5.3 - Fuel Production Energy Requirements if N Fixation </t>
  </si>
  <si>
    <t xml:space="preserve">5.4 - Embodied Energy of Buildings Used in N Fixation </t>
  </si>
  <si>
    <t xml:space="preserve">5.5 - Total Embodied Energy of N Fixation </t>
  </si>
  <si>
    <t xml:space="preserve">Pesticides </t>
  </si>
  <si>
    <t xml:space="preserve">MJ/kg Active Ingredient </t>
  </si>
  <si>
    <t>8.1 - Total Embodied Energy of Synthetic Pesticides (New)</t>
  </si>
  <si>
    <t>8.1 - Total Embodied Energy of Synthetic Pesticides (Average Used )</t>
  </si>
  <si>
    <t xml:space="preserve">Active Matter, formulation + packaging &amp; transport </t>
  </si>
  <si>
    <t>Item</t>
  </si>
  <si>
    <t xml:space="preserve">Item  </t>
  </si>
  <si>
    <t>MJ/t N</t>
  </si>
  <si>
    <t>MJ/t P2O5</t>
  </si>
  <si>
    <t>MJ/t K2O</t>
  </si>
  <si>
    <t xml:space="preserve">MJ/t Active Ingredient </t>
  </si>
  <si>
    <t>8.1 - Total Embodied Energy of Synthetic Pesticides (Average Used)</t>
  </si>
  <si>
    <t>FAOSTAT</t>
  </si>
  <si>
    <t>MJ</t>
  </si>
  <si>
    <t>TJ</t>
  </si>
  <si>
    <t xml:space="preserve">Total Pesticide Use </t>
  </si>
  <si>
    <t xml:space="preserve">Data (Agriculture ) </t>
  </si>
  <si>
    <t xml:space="preserve">Nitrogen (N) </t>
  </si>
  <si>
    <t>t</t>
  </si>
  <si>
    <t>Phosphate (P205)</t>
  </si>
  <si>
    <t>Potash (K20)</t>
  </si>
  <si>
    <t>Total</t>
  </si>
  <si>
    <t xml:space="preserve"> </t>
  </si>
  <si>
    <t>EJ</t>
  </si>
  <si>
    <t xml:space="preserve">Linear </t>
  </si>
  <si>
    <t>linear projection based on 2000-2010</t>
  </si>
  <si>
    <t>4105783.12</t>
  </si>
  <si>
    <t>Guzman Casado &amp; de Molina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</si>
</sst>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2" fontId="0" fillId="0" borderId="0" xfId="0" applyNumberFormat="1"/>
    <xf numFmtId="0" fontId="0" fillId="0" borderId="0" xfId="0" applyBorder="1"/>
    <xf numFmtId="0" fontId="1" fillId="0" borderId="0" xfId="0" applyFont="1" applyBorder="1"/>
    <xf numFmtId="0" fontId="1" fillId="0" borderId="1" xfId="0" applyFont="1" applyBorder="1"/>
    <xf numFmtId="0" fontId="1" fillId="0" borderId="3" xfId="0" applyFont="1" applyBorder="1"/>
    <xf numFmtId="0" fontId="6" fillId="0" borderId="0" xfId="0" applyFont="1"/>
    <xf numFmtId="0" fontId="7" fillId="0" borderId="0" xfId="0" applyFont="1"/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Border="1"/>
    <xf numFmtId="165" fontId="0" fillId="0" borderId="2" xfId="1" applyNumberFormat="1" applyFont="1" applyBorder="1" applyAlignment="1">
      <alignment vertical="center" wrapText="1"/>
    </xf>
    <xf numFmtId="165" fontId="0" fillId="0" borderId="0" xfId="1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" fontId="0" fillId="0" borderId="2" xfId="0" applyNumberFormat="1" applyBorder="1" applyAlignment="1">
      <alignment horizontal="right" vertical="center"/>
    </xf>
    <xf numFmtId="1" fontId="0" fillId="0" borderId="0" xfId="0" applyNumberFormat="1" applyAlignment="1">
      <alignment horizontal="right"/>
    </xf>
    <xf numFmtId="0" fontId="0" fillId="0" borderId="2" xfId="0" applyNumberForma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106680</xdr:colOff>
      <xdr:row>15</xdr:row>
      <xdr:rowOff>144780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77F744-3982-4229-85F9-FC70765D37CB}"/>
            </a:ext>
          </a:extLst>
        </xdr:cNvPr>
        <xdr:cNvSpPr txBox="1"/>
      </xdr:nvSpPr>
      <xdr:spPr>
        <a:xfrm>
          <a:off x="0" y="0"/>
          <a:ext cx="3764280" cy="2887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DATASET D (4/4)</a:t>
          </a:r>
        </a:p>
        <a:p>
          <a:endParaRPr lang="en-GB" sz="1100"/>
        </a:p>
        <a:p>
          <a:r>
            <a:rPr lang="en-GB" sz="1100"/>
            <a:t>This</a:t>
          </a:r>
          <a:r>
            <a:rPr lang="en-GB" sz="1100" baseline="0"/>
            <a:t> dataset contains time series data (1971-2017) on fertiliser and pesticide inputs in tonnes and joules.</a:t>
          </a:r>
        </a:p>
        <a:p>
          <a:endParaRPr lang="en-GB" sz="1100" baseline="0"/>
        </a:p>
        <a:p>
          <a:r>
            <a:rPr lang="en-GB" sz="1100" baseline="0"/>
            <a:t>Data obtained freely from FAOSTAT is reported in tonnes, with embodied energy values obtained from Guzman Casado &amp; de Molina (2017).</a:t>
          </a:r>
        </a:p>
        <a:p>
          <a:endParaRPr lang="en-GB" sz="1100" baseline="0"/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EA709-03C2-4F51-8D74-09E1D3743E22}">
  <dimension ref="A1"/>
  <sheetViews>
    <sheetView tabSelected="1" workbookViewId="0">
      <selection activeCell="O13" sqref="O13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5EEAE-C60E-41D7-8643-30EE4A8DA9E3}">
  <dimension ref="A1:AY24"/>
  <sheetViews>
    <sheetView workbookViewId="0">
      <selection activeCell="D7" sqref="D7"/>
    </sheetView>
  </sheetViews>
  <sheetFormatPr defaultRowHeight="14.4" x14ac:dyDescent="0.3"/>
  <cols>
    <col min="1" max="1" width="9" style="2" bestFit="1" customWidth="1"/>
    <col min="2" max="2" width="17.88671875" bestFit="1" customWidth="1"/>
    <col min="3" max="3" width="6.109375" bestFit="1" customWidth="1"/>
    <col min="4" max="46" width="16.44140625" bestFit="1" customWidth="1"/>
    <col min="47" max="50" width="15.88671875" bestFit="1" customWidth="1"/>
  </cols>
  <sheetData>
    <row r="1" spans="1:50" s="12" customFormat="1" x14ac:dyDescent="0.3">
      <c r="A1" s="13" t="s">
        <v>1</v>
      </c>
      <c r="B1" s="12" t="s">
        <v>35</v>
      </c>
      <c r="C1" s="12" t="s">
        <v>3</v>
      </c>
      <c r="D1" s="12">
        <v>1971</v>
      </c>
      <c r="E1" s="12">
        <v>1972</v>
      </c>
      <c r="F1" s="12">
        <v>1973</v>
      </c>
      <c r="G1" s="12">
        <v>1974</v>
      </c>
      <c r="H1" s="12">
        <v>1975</v>
      </c>
      <c r="I1" s="12">
        <v>1976</v>
      </c>
      <c r="J1" s="12">
        <v>1977</v>
      </c>
      <c r="K1" s="12">
        <v>1978</v>
      </c>
      <c r="L1" s="12">
        <v>1979</v>
      </c>
      <c r="M1" s="12">
        <v>1980</v>
      </c>
      <c r="N1" s="12">
        <v>1981</v>
      </c>
      <c r="O1" s="12">
        <v>1982</v>
      </c>
      <c r="P1" s="12">
        <v>1983</v>
      </c>
      <c r="Q1" s="12">
        <v>1984</v>
      </c>
      <c r="R1" s="12">
        <v>1985</v>
      </c>
      <c r="S1" s="12">
        <v>1986</v>
      </c>
      <c r="T1" s="12">
        <v>1987</v>
      </c>
      <c r="U1" s="12">
        <v>1988</v>
      </c>
      <c r="V1" s="12">
        <v>1989</v>
      </c>
      <c r="W1" s="12">
        <v>1990</v>
      </c>
      <c r="X1" s="12">
        <v>1991</v>
      </c>
      <c r="Y1" s="12">
        <v>1992</v>
      </c>
      <c r="Z1" s="12">
        <v>1993</v>
      </c>
      <c r="AA1" s="12">
        <v>1994</v>
      </c>
      <c r="AB1" s="12">
        <v>1995</v>
      </c>
      <c r="AC1" s="12">
        <v>1996</v>
      </c>
      <c r="AD1" s="12">
        <v>1997</v>
      </c>
      <c r="AE1" s="12">
        <v>1998</v>
      </c>
      <c r="AF1" s="12">
        <v>1999</v>
      </c>
      <c r="AG1" s="12">
        <v>2000</v>
      </c>
      <c r="AH1" s="12">
        <v>2001</v>
      </c>
      <c r="AI1" s="12">
        <v>2002</v>
      </c>
      <c r="AJ1" s="12">
        <v>2003</v>
      </c>
      <c r="AK1" s="12">
        <v>2004</v>
      </c>
      <c r="AL1" s="12">
        <v>2005</v>
      </c>
      <c r="AM1" s="12">
        <v>2006</v>
      </c>
      <c r="AN1" s="12">
        <v>2007</v>
      </c>
      <c r="AO1" s="12">
        <v>2008</v>
      </c>
      <c r="AP1" s="12">
        <v>2009</v>
      </c>
      <c r="AQ1" s="12">
        <v>2010</v>
      </c>
      <c r="AR1" s="12">
        <v>2011</v>
      </c>
      <c r="AS1" s="12">
        <v>2012</v>
      </c>
      <c r="AT1" s="12">
        <v>2013</v>
      </c>
      <c r="AU1" s="11">
        <v>2014</v>
      </c>
      <c r="AV1" s="11">
        <v>2015</v>
      </c>
      <c r="AW1" s="11">
        <v>2016</v>
      </c>
      <c r="AX1" s="11">
        <v>2017</v>
      </c>
    </row>
    <row r="2" spans="1:50" x14ac:dyDescent="0.3">
      <c r="A2" s="26" t="s">
        <v>31</v>
      </c>
      <c r="B2" s="1" t="s">
        <v>36</v>
      </c>
      <c r="C2" s="1" t="s">
        <v>37</v>
      </c>
      <c r="D2" s="7">
        <v>35260700</v>
      </c>
      <c r="E2" s="7">
        <v>38368300</v>
      </c>
      <c r="F2" s="7">
        <v>41039900</v>
      </c>
      <c r="G2" s="7">
        <v>42436000</v>
      </c>
      <c r="H2" s="7">
        <v>44625900</v>
      </c>
      <c r="I2" s="7">
        <v>46452000</v>
      </c>
      <c r="J2" s="7">
        <v>50468000</v>
      </c>
      <c r="K2" s="7">
        <v>55909500</v>
      </c>
      <c r="L2" s="7">
        <v>59624800</v>
      </c>
      <c r="M2" s="7">
        <v>62779700</v>
      </c>
      <c r="N2" s="7">
        <v>62295100</v>
      </c>
      <c r="O2" s="7">
        <v>63498400</v>
      </c>
      <c r="P2" s="7">
        <v>68273900</v>
      </c>
      <c r="Q2" s="7">
        <v>74857700</v>
      </c>
      <c r="R2" s="7">
        <v>73684000</v>
      </c>
      <c r="S2" s="7">
        <v>77696300</v>
      </c>
      <c r="T2" s="7">
        <v>82028400</v>
      </c>
      <c r="U2" s="7">
        <v>85767300</v>
      </c>
      <c r="V2" s="7">
        <v>85185800</v>
      </c>
      <c r="W2" s="7">
        <v>82279800</v>
      </c>
      <c r="X2" s="7">
        <v>80831200</v>
      </c>
      <c r="Y2" s="7">
        <v>80314700</v>
      </c>
      <c r="Z2" s="7">
        <v>80302700</v>
      </c>
      <c r="AA2" s="7">
        <v>80011700</v>
      </c>
      <c r="AB2" s="7">
        <v>86487000</v>
      </c>
      <c r="AC2" s="7">
        <v>90418500</v>
      </c>
      <c r="AD2" s="7">
        <v>87566000</v>
      </c>
      <c r="AE2" s="7">
        <v>88392200</v>
      </c>
      <c r="AF2" s="7">
        <v>89161900</v>
      </c>
      <c r="AG2" s="7">
        <v>85129100</v>
      </c>
      <c r="AH2" s="7">
        <v>85717000</v>
      </c>
      <c r="AI2" s="7">
        <v>86748181.890000001</v>
      </c>
      <c r="AJ2" s="7">
        <v>88920509.900000006</v>
      </c>
      <c r="AK2" s="7">
        <v>96557452.450000003</v>
      </c>
      <c r="AL2" s="7">
        <v>97628771.659999996</v>
      </c>
      <c r="AM2" s="7">
        <v>96593488.769999996</v>
      </c>
      <c r="AN2" s="7">
        <v>101715966.44</v>
      </c>
      <c r="AO2" s="7">
        <v>100349512.2</v>
      </c>
      <c r="AP2" s="7">
        <v>99545676.790000007</v>
      </c>
      <c r="AQ2" s="7">
        <v>106355315.56</v>
      </c>
      <c r="AR2" s="7">
        <v>108046587.56</v>
      </c>
      <c r="AS2" s="7">
        <v>109936742.59</v>
      </c>
      <c r="AT2" s="7">
        <v>116943662.05</v>
      </c>
      <c r="AU2" s="19">
        <v>116859107.20999999</v>
      </c>
      <c r="AV2" s="19">
        <v>122376414.38</v>
      </c>
      <c r="AW2" s="19">
        <v>120361072.45</v>
      </c>
      <c r="AX2" s="19">
        <v>119634423.84</v>
      </c>
    </row>
    <row r="3" spans="1:50" x14ac:dyDescent="0.3">
      <c r="A3" s="27"/>
      <c r="B3" s="1" t="s">
        <v>38</v>
      </c>
      <c r="C3" s="1" t="s">
        <v>37</v>
      </c>
      <c r="D3" s="7">
        <v>23667600</v>
      </c>
      <c r="E3" s="7">
        <v>26342900</v>
      </c>
      <c r="F3" s="7">
        <v>26581300</v>
      </c>
      <c r="G3" s="7">
        <v>27134100</v>
      </c>
      <c r="H3" s="7">
        <v>26305000</v>
      </c>
      <c r="I3" s="7">
        <v>28183800</v>
      </c>
      <c r="J3" s="7">
        <v>30314400</v>
      </c>
      <c r="K3" s="7">
        <v>31280700</v>
      </c>
      <c r="L3" s="7">
        <v>33223500</v>
      </c>
      <c r="M3" s="7">
        <v>34479200</v>
      </c>
      <c r="N3" s="7">
        <v>31658700</v>
      </c>
      <c r="O3" s="7">
        <v>32505700</v>
      </c>
      <c r="P3" s="7">
        <v>35307200</v>
      </c>
      <c r="Q3" s="7">
        <v>36890400</v>
      </c>
      <c r="R3" s="7">
        <v>35110900</v>
      </c>
      <c r="S3" s="7">
        <v>37424300</v>
      </c>
      <c r="T3" s="7">
        <v>39211500</v>
      </c>
      <c r="U3" s="7">
        <v>41571700</v>
      </c>
      <c r="V3" s="7">
        <v>39954700</v>
      </c>
      <c r="W3" s="7">
        <v>39183400</v>
      </c>
      <c r="X3" s="7">
        <v>38775200</v>
      </c>
      <c r="Y3" s="7">
        <v>34394400</v>
      </c>
      <c r="Z3" s="7">
        <v>31956600</v>
      </c>
      <c r="AA3" s="7">
        <v>32130100</v>
      </c>
      <c r="AB3" s="7">
        <v>33500200</v>
      </c>
      <c r="AC3" s="7">
        <v>33607700</v>
      </c>
      <c r="AD3" s="7">
        <v>33080400</v>
      </c>
      <c r="AE3" s="7">
        <v>33328100</v>
      </c>
      <c r="AF3" s="7">
        <v>33093000</v>
      </c>
      <c r="AG3" s="7">
        <v>31895900</v>
      </c>
      <c r="AH3" s="7">
        <v>33741100</v>
      </c>
      <c r="AI3" s="7">
        <v>37250161.859999999</v>
      </c>
      <c r="AJ3" s="7">
        <v>39098971.5</v>
      </c>
      <c r="AK3" s="7">
        <v>41226524.630000003</v>
      </c>
      <c r="AL3" s="7">
        <v>43153772.32</v>
      </c>
      <c r="AM3" s="7">
        <v>42083500.759999998</v>
      </c>
      <c r="AN3" s="7">
        <v>43357536.25</v>
      </c>
      <c r="AO3" s="7">
        <v>44937089.090000004</v>
      </c>
      <c r="AP3" s="7">
        <v>45611326.259999998</v>
      </c>
      <c r="AQ3" s="7">
        <v>54258395.93</v>
      </c>
      <c r="AR3" s="7">
        <v>54320007.890000001</v>
      </c>
      <c r="AS3" s="7">
        <v>54360089.359999999</v>
      </c>
      <c r="AT3" s="7">
        <v>49716398.149999999</v>
      </c>
      <c r="AU3" s="20">
        <v>53521800.950000003</v>
      </c>
      <c r="AV3" s="20">
        <v>53485655.899999999</v>
      </c>
      <c r="AW3" s="20">
        <v>54959351.770000003</v>
      </c>
      <c r="AX3" s="20">
        <v>55790970.149999999</v>
      </c>
    </row>
    <row r="4" spans="1:50" x14ac:dyDescent="0.3">
      <c r="A4" s="27"/>
      <c r="B4" s="1" t="s">
        <v>39</v>
      </c>
      <c r="C4" s="1" t="s">
        <v>37</v>
      </c>
      <c r="D4" s="7">
        <v>19181400</v>
      </c>
      <c r="E4" s="7">
        <v>19895100</v>
      </c>
      <c r="F4" s="7">
        <v>21939400</v>
      </c>
      <c r="G4" s="7">
        <v>23401200</v>
      </c>
      <c r="H4" s="7">
        <v>23188200</v>
      </c>
      <c r="I4" s="7">
        <v>24950400</v>
      </c>
      <c r="J4" s="7">
        <v>25511700</v>
      </c>
      <c r="K4" s="7">
        <v>26244900</v>
      </c>
      <c r="L4" s="7">
        <v>25852500</v>
      </c>
      <c r="M4" s="7">
        <v>27457500</v>
      </c>
      <c r="N4" s="7">
        <v>25654100</v>
      </c>
      <c r="O4" s="7">
        <v>24414200</v>
      </c>
      <c r="P4" s="7">
        <v>27884400</v>
      </c>
      <c r="Q4" s="7">
        <v>28769600</v>
      </c>
      <c r="R4" s="7">
        <v>28311500</v>
      </c>
      <c r="S4" s="7">
        <v>28786800</v>
      </c>
      <c r="T4" s="7">
        <v>30847000</v>
      </c>
      <c r="U4" s="7">
        <v>31221600</v>
      </c>
      <c r="V4" s="7">
        <v>28742000</v>
      </c>
      <c r="W4" s="7">
        <v>26822700</v>
      </c>
      <c r="X4" s="7">
        <v>24981700</v>
      </c>
      <c r="Y4" s="7">
        <v>23201000</v>
      </c>
      <c r="Z4" s="7">
        <v>19798700</v>
      </c>
      <c r="AA4" s="7">
        <v>22877100</v>
      </c>
      <c r="AB4" s="7">
        <v>22703600</v>
      </c>
      <c r="AC4" s="7">
        <v>22855000</v>
      </c>
      <c r="AD4" s="7">
        <v>25508500</v>
      </c>
      <c r="AE4" s="7">
        <v>25600800</v>
      </c>
      <c r="AF4" s="7">
        <v>25360600</v>
      </c>
      <c r="AG4" s="7">
        <v>26157200</v>
      </c>
      <c r="AH4" s="7">
        <v>25963800</v>
      </c>
      <c r="AI4" s="7">
        <v>26324488.739999998</v>
      </c>
      <c r="AJ4" s="7">
        <v>29247653.350000001</v>
      </c>
      <c r="AK4" s="7">
        <v>32170175.699999999</v>
      </c>
      <c r="AL4" s="7">
        <v>31425445.510000002</v>
      </c>
      <c r="AM4" s="7">
        <v>32108938.02</v>
      </c>
      <c r="AN4" s="7">
        <v>34829012.740000002</v>
      </c>
      <c r="AO4" s="7">
        <v>30119834.93</v>
      </c>
      <c r="AP4" s="7">
        <v>23474431.550000001</v>
      </c>
      <c r="AQ4" s="7">
        <v>34983382.899999999</v>
      </c>
      <c r="AR4" s="7">
        <v>36815049.57</v>
      </c>
      <c r="AS4" s="7">
        <v>35265296.229999997</v>
      </c>
      <c r="AT4" s="7">
        <v>35686869.600000001</v>
      </c>
      <c r="AU4" s="20">
        <v>42108141.990000002</v>
      </c>
      <c r="AV4" s="20">
        <v>42041031.340000004</v>
      </c>
      <c r="AW4" s="20">
        <v>41136281.869999997</v>
      </c>
      <c r="AX4" s="20">
        <v>44592717.859999999</v>
      </c>
    </row>
    <row r="5" spans="1:50" x14ac:dyDescent="0.3">
      <c r="B5" s="1"/>
      <c r="C5" s="1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18"/>
      <c r="AV5" s="18"/>
      <c r="AW5" s="18"/>
      <c r="AX5" s="10"/>
    </row>
    <row r="6" spans="1:50" x14ac:dyDescent="0.3">
      <c r="B6" s="1" t="s">
        <v>36</v>
      </c>
      <c r="C6" s="1" t="s">
        <v>32</v>
      </c>
      <c r="D6" s="7">
        <v>2147376630000</v>
      </c>
      <c r="E6" s="7">
        <v>2322134778888.8901</v>
      </c>
      <c r="F6" s="7">
        <v>2468321985555.5601</v>
      </c>
      <c r="G6" s="7">
        <v>2536258266666.6699</v>
      </c>
      <c r="H6" s="7">
        <v>2650282616666.6699</v>
      </c>
      <c r="I6" s="7">
        <v>2741184133333.3301</v>
      </c>
      <c r="J6" s="7">
        <v>2959107066666.6699</v>
      </c>
      <c r="K6" s="7">
        <v>3257038983333.3301</v>
      </c>
      <c r="L6" s="7">
        <v>3450950924444.4399</v>
      </c>
      <c r="M6" s="7">
        <v>3609832750000</v>
      </c>
      <c r="N6" s="7">
        <v>3558919063000</v>
      </c>
      <c r="O6" s="7">
        <v>3604169184000</v>
      </c>
      <c r="P6" s="7">
        <v>3849965221000</v>
      </c>
      <c r="Q6" s="7">
        <v>4193528354000</v>
      </c>
      <c r="R6" s="7">
        <v>4100514600000</v>
      </c>
      <c r="S6" s="7">
        <v>4295051464000</v>
      </c>
      <c r="T6" s="7">
        <v>4504179444000</v>
      </c>
      <c r="U6" s="7">
        <v>4677748542000</v>
      </c>
      <c r="V6" s="7">
        <v>4614514786000</v>
      </c>
      <c r="W6" s="7">
        <v>4426653240000</v>
      </c>
      <c r="X6" s="7">
        <v>4347101936000</v>
      </c>
      <c r="Y6" s="7">
        <v>4317718272000</v>
      </c>
      <c r="Z6" s="7">
        <v>4315467098000</v>
      </c>
      <c r="AA6" s="7">
        <v>4298228524000</v>
      </c>
      <c r="AB6" s="7">
        <v>4644351900000</v>
      </c>
      <c r="AC6" s="7">
        <v>4853665080000</v>
      </c>
      <c r="AD6" s="7">
        <v>4698791560000</v>
      </c>
      <c r="AE6" s="7">
        <v>4741357608000</v>
      </c>
      <c r="AF6" s="7">
        <v>4780861078000</v>
      </c>
      <c r="AG6" s="7">
        <v>4562919760000</v>
      </c>
      <c r="AH6" s="7">
        <v>4579002140000</v>
      </c>
      <c r="AI6" s="7">
        <v>4618473203823.5996</v>
      </c>
      <c r="AJ6" s="7">
        <v>4718122255294</v>
      </c>
      <c r="AK6" s="7">
        <v>5105958085556</v>
      </c>
      <c r="AL6" s="7">
        <v>5145036266482</v>
      </c>
      <c r="AM6" s="7">
        <v>5073090030200.4004</v>
      </c>
      <c r="AN6" s="7">
        <v>5323813683469.5996</v>
      </c>
      <c r="AO6" s="7">
        <v>5234230556352</v>
      </c>
      <c r="AP6" s="7">
        <v>5174384279544.2002</v>
      </c>
      <c r="AQ6" s="7">
        <v>5509205346008</v>
      </c>
      <c r="AR6" s="7">
        <v>5577364849847.2002</v>
      </c>
      <c r="AS6" s="7">
        <v>5655146038829.5996</v>
      </c>
      <c r="AT6" s="7">
        <v>5994532116683</v>
      </c>
      <c r="AU6" s="7">
        <f>AU2*'Fertiliser EE Ext'!AV6</f>
        <v>5969163196286.7998</v>
      </c>
      <c r="AV6" s="7">
        <f>AV2*'Fertiliser EE Ext'!AW6</f>
        <v>6228959491942</v>
      </c>
      <c r="AW6" s="7">
        <f>AW2*'Fertiliser EE Ext'!AX6</f>
        <v>6104713594664</v>
      </c>
      <c r="AX6" s="7">
        <f>AX2*'Fertiliser EE Ext'!AY6</f>
        <v>6046323780873.6006</v>
      </c>
    </row>
    <row r="7" spans="1:50" x14ac:dyDescent="0.3">
      <c r="B7" s="1" t="s">
        <v>38</v>
      </c>
      <c r="C7" s="1" t="s">
        <v>32</v>
      </c>
      <c r="D7" s="7">
        <v>778664040000</v>
      </c>
      <c r="E7" s="7">
        <v>849412175555.55603</v>
      </c>
      <c r="F7" s="7">
        <v>839673732222.22205</v>
      </c>
      <c r="G7" s="7">
        <v>839348160000</v>
      </c>
      <c r="H7" s="7">
        <v>796456944444.44495</v>
      </c>
      <c r="I7" s="7">
        <v>834866786666.66699</v>
      </c>
      <c r="J7" s="7">
        <v>878107120000</v>
      </c>
      <c r="K7" s="7">
        <v>885591373333.33301</v>
      </c>
      <c r="L7" s="7">
        <v>918814350000</v>
      </c>
      <c r="M7" s="7">
        <v>930938400000</v>
      </c>
      <c r="N7" s="7">
        <v>843704355000</v>
      </c>
      <c r="O7" s="7">
        <v>854899910000</v>
      </c>
      <c r="P7" s="7">
        <v>916221840000</v>
      </c>
      <c r="Q7" s="7">
        <v>944394240000</v>
      </c>
      <c r="R7" s="7">
        <v>886550225000</v>
      </c>
      <c r="S7" s="7">
        <v>931865070000</v>
      </c>
      <c r="T7" s="7">
        <v>962642325000</v>
      </c>
      <c r="U7" s="7">
        <v>1006035140000</v>
      </c>
      <c r="V7" s="7">
        <v>952919595000</v>
      </c>
      <c r="W7" s="7">
        <v>920809900000</v>
      </c>
      <c r="X7" s="7">
        <v>899196888000</v>
      </c>
      <c r="Y7" s="7">
        <v>786943872000</v>
      </c>
      <c r="Z7" s="7">
        <v>721260462000</v>
      </c>
      <c r="AA7" s="7">
        <v>715216026000</v>
      </c>
      <c r="AB7" s="7">
        <v>735329390000</v>
      </c>
      <c r="AC7" s="7">
        <v>727270628000</v>
      </c>
      <c r="AD7" s="7">
        <v>705604932000</v>
      </c>
      <c r="AE7" s="7">
        <v>700556662000</v>
      </c>
      <c r="AF7" s="7">
        <v>685356030000</v>
      </c>
      <c r="AG7" s="7">
        <v>650676360000</v>
      </c>
      <c r="AH7" s="7">
        <v>681907631000</v>
      </c>
      <c r="AI7" s="7">
        <v>745748240437.19995</v>
      </c>
      <c r="AJ7" s="7">
        <v>775332604845</v>
      </c>
      <c r="AK7" s="7">
        <v>809688943733.19995</v>
      </c>
      <c r="AL7" s="7">
        <v>839340871624</v>
      </c>
      <c r="AM7" s="7">
        <v>810528224637.59998</v>
      </c>
      <c r="AN7" s="7">
        <v>826828216287.5</v>
      </c>
      <c r="AO7" s="7">
        <v>848412242019.19995</v>
      </c>
      <c r="AP7" s="7">
        <v>852475687799.40002</v>
      </c>
      <c r="AQ7" s="7">
        <v>1003780324705</v>
      </c>
      <c r="AR7" s="7">
        <v>994599344465.90002</v>
      </c>
      <c r="AS7" s="7">
        <v>985004819203.19995</v>
      </c>
      <c r="AT7" s="7">
        <v>891415018829.5</v>
      </c>
      <c r="AU7" s="7">
        <f>AU3*'Fertiliser EE Ext'!AV7</f>
        <v>949476748853</v>
      </c>
      <c r="AV7" s="7">
        <f>AV3*'Fertiliser EE Ext'!AW7</f>
        <v>938673261045</v>
      </c>
      <c r="AW7" s="7">
        <f>AW3*'Fertiliser EE Ext'!AX7</f>
        <v>954094346727.20007</v>
      </c>
      <c r="AX7" s="7">
        <f>AX3*'Fertiliser EE Ext'!AY7</f>
        <v>957930957475.5</v>
      </c>
    </row>
    <row r="8" spans="1:50" x14ac:dyDescent="0.3">
      <c r="B8" s="1" t="s">
        <v>39</v>
      </c>
      <c r="C8" s="1" t="s">
        <v>32</v>
      </c>
      <c r="D8" s="7">
        <v>293475420000</v>
      </c>
      <c r="E8" s="7">
        <v>302847633333.33301</v>
      </c>
      <c r="F8" s="7">
        <v>332260024444.44397</v>
      </c>
      <c r="G8" s="7">
        <v>352578080000</v>
      </c>
      <c r="H8" s="7">
        <v>347565353333.33301</v>
      </c>
      <c r="I8" s="7">
        <v>372038186666.66699</v>
      </c>
      <c r="J8" s="7">
        <v>378423550000</v>
      </c>
      <c r="K8" s="7">
        <v>387258080000</v>
      </c>
      <c r="L8" s="7">
        <v>379457250000</v>
      </c>
      <c r="M8" s="7">
        <v>400879500000</v>
      </c>
      <c r="N8" s="7">
        <v>375319483000</v>
      </c>
      <c r="O8" s="7">
        <v>357912172000</v>
      </c>
      <c r="P8" s="7">
        <v>409621836000</v>
      </c>
      <c r="Q8" s="7">
        <v>423488512000</v>
      </c>
      <c r="R8" s="7">
        <v>417594625000</v>
      </c>
      <c r="S8" s="7">
        <v>425468904000</v>
      </c>
      <c r="T8" s="7">
        <v>456844070000</v>
      </c>
      <c r="U8" s="7">
        <v>463328544000</v>
      </c>
      <c r="V8" s="7">
        <v>427393540000</v>
      </c>
      <c r="W8" s="7">
        <v>399658230000</v>
      </c>
      <c r="X8" s="7">
        <v>371477879000</v>
      </c>
      <c r="Y8" s="7">
        <v>344302840000</v>
      </c>
      <c r="Z8" s="7">
        <v>293218747000</v>
      </c>
      <c r="AA8" s="7">
        <v>338123538000</v>
      </c>
      <c r="AB8" s="7">
        <v>334878100000</v>
      </c>
      <c r="AC8" s="7">
        <v>336425600000</v>
      </c>
      <c r="AD8" s="7">
        <v>374719865000</v>
      </c>
      <c r="AE8" s="7">
        <v>375307728000</v>
      </c>
      <c r="AF8" s="7">
        <v>371025578000</v>
      </c>
      <c r="AG8" s="7">
        <v>381895120000</v>
      </c>
      <c r="AH8" s="7">
        <v>378552204000</v>
      </c>
      <c r="AI8" s="7">
        <v>383284556054.40002</v>
      </c>
      <c r="AJ8" s="7">
        <v>425260879709</v>
      </c>
      <c r="AK8" s="7">
        <v>467110951164</v>
      </c>
      <c r="AL8" s="7">
        <v>455668959895</v>
      </c>
      <c r="AM8" s="7">
        <v>464937422529.59998</v>
      </c>
      <c r="AN8" s="7">
        <v>503627524220.40002</v>
      </c>
      <c r="AO8" s="7">
        <v>434930416389.20001</v>
      </c>
      <c r="AP8" s="7">
        <v>338501302951</v>
      </c>
      <c r="AQ8" s="7">
        <v>503760713760</v>
      </c>
      <c r="AR8" s="7">
        <v>529400412816.59998</v>
      </c>
      <c r="AS8" s="7">
        <v>506409653862.79999</v>
      </c>
      <c r="AT8" s="7">
        <v>511749710064</v>
      </c>
      <c r="AU8" s="7">
        <f>AU4*'Fertiliser EE Ext'!AV8</f>
        <v>602988593296.80005</v>
      </c>
      <c r="AV8" s="7">
        <f>AV4*'Fertiliser EE Ext'!AW8</f>
        <v>601186748162</v>
      </c>
      <c r="AW8" s="7">
        <f>AW4*'Fertiliser EE Ext'!AX8</f>
        <v>587426105103.59998</v>
      </c>
      <c r="AX8" s="7">
        <f>AX4*'Fertiliser EE Ext'!AY8</f>
        <v>635892156683.59998</v>
      </c>
    </row>
    <row r="9" spans="1:50" x14ac:dyDescent="0.3">
      <c r="B9" s="1"/>
      <c r="C9" s="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50" x14ac:dyDescent="0.3">
      <c r="B10" s="1" t="s">
        <v>36</v>
      </c>
      <c r="C10" s="1" t="s">
        <v>33</v>
      </c>
      <c r="D10" s="7">
        <f>D6*0.000001</f>
        <v>2147376.63</v>
      </c>
      <c r="E10" s="7">
        <f t="shared" ref="E10:AT12" si="0">E6*0.000001</f>
        <v>2322134.7788888901</v>
      </c>
      <c r="F10" s="7">
        <f t="shared" si="0"/>
        <v>2468321.9855555599</v>
      </c>
      <c r="G10" s="7">
        <f t="shared" si="0"/>
        <v>2536258.2666666699</v>
      </c>
      <c r="H10" s="7">
        <f t="shared" si="0"/>
        <v>2650282.61666667</v>
      </c>
      <c r="I10" s="7">
        <f t="shared" si="0"/>
        <v>2741184.13333333</v>
      </c>
      <c r="J10" s="7">
        <f t="shared" si="0"/>
        <v>2959107.0666666697</v>
      </c>
      <c r="K10" s="7">
        <f t="shared" si="0"/>
        <v>3257038.9833333301</v>
      </c>
      <c r="L10" s="7">
        <f t="shared" si="0"/>
        <v>3450950.9244444398</v>
      </c>
      <c r="M10" s="7">
        <f t="shared" si="0"/>
        <v>3609832.75</v>
      </c>
      <c r="N10" s="7">
        <f t="shared" si="0"/>
        <v>3558919.0629999996</v>
      </c>
      <c r="O10" s="7">
        <f t="shared" si="0"/>
        <v>3604169.1839999999</v>
      </c>
      <c r="P10" s="7">
        <f t="shared" si="0"/>
        <v>3849965.2209999999</v>
      </c>
      <c r="Q10" s="7">
        <f t="shared" si="0"/>
        <v>4193528.3539999998</v>
      </c>
      <c r="R10" s="7">
        <f t="shared" si="0"/>
        <v>4100514.5999999996</v>
      </c>
      <c r="S10" s="7">
        <f t="shared" si="0"/>
        <v>4295051.4639999997</v>
      </c>
      <c r="T10" s="7">
        <f t="shared" si="0"/>
        <v>4504179.4440000001</v>
      </c>
      <c r="U10" s="7">
        <f t="shared" si="0"/>
        <v>4677748.5419999994</v>
      </c>
      <c r="V10" s="7">
        <f t="shared" si="0"/>
        <v>4614514.7859999994</v>
      </c>
      <c r="W10" s="7">
        <f t="shared" si="0"/>
        <v>4426653.24</v>
      </c>
      <c r="X10" s="7">
        <f t="shared" si="0"/>
        <v>4347101.9359999998</v>
      </c>
      <c r="Y10" s="7">
        <f t="shared" si="0"/>
        <v>4317718.2719999999</v>
      </c>
      <c r="Z10" s="7">
        <f t="shared" si="0"/>
        <v>4315467.0980000002</v>
      </c>
      <c r="AA10" s="7">
        <f t="shared" si="0"/>
        <v>4298228.5240000002</v>
      </c>
      <c r="AB10" s="7">
        <f t="shared" si="0"/>
        <v>4644351.8999999994</v>
      </c>
      <c r="AC10" s="7">
        <f t="shared" si="0"/>
        <v>4853665.08</v>
      </c>
      <c r="AD10" s="7">
        <f t="shared" si="0"/>
        <v>4698791.5599999996</v>
      </c>
      <c r="AE10" s="7">
        <f t="shared" si="0"/>
        <v>4741357.608</v>
      </c>
      <c r="AF10" s="7">
        <f t="shared" si="0"/>
        <v>4780861.0779999997</v>
      </c>
      <c r="AG10" s="7">
        <f t="shared" si="0"/>
        <v>4562919.76</v>
      </c>
      <c r="AH10" s="7">
        <f t="shared" si="0"/>
        <v>4579002.1399999997</v>
      </c>
      <c r="AI10" s="7">
        <f t="shared" si="0"/>
        <v>4618473.203823599</v>
      </c>
      <c r="AJ10" s="7">
        <f t="shared" si="0"/>
        <v>4718122.2552939998</v>
      </c>
      <c r="AK10" s="7">
        <f t="shared" si="0"/>
        <v>5105958.0855559995</v>
      </c>
      <c r="AL10" s="7">
        <f t="shared" si="0"/>
        <v>5145036.2664819993</v>
      </c>
      <c r="AM10" s="7">
        <f t="shared" si="0"/>
        <v>5073090.0302004004</v>
      </c>
      <c r="AN10" s="7">
        <f t="shared" si="0"/>
        <v>5323813.6834695991</v>
      </c>
      <c r="AO10" s="7">
        <f t="shared" si="0"/>
        <v>5234230.5563519998</v>
      </c>
      <c r="AP10" s="7">
        <f t="shared" si="0"/>
        <v>5174384.2795441998</v>
      </c>
      <c r="AQ10" s="7">
        <f t="shared" si="0"/>
        <v>5509205.346008</v>
      </c>
      <c r="AR10" s="7">
        <f t="shared" si="0"/>
        <v>5577364.8498472003</v>
      </c>
      <c r="AS10" s="7">
        <f t="shared" si="0"/>
        <v>5655146.0388295995</v>
      </c>
      <c r="AT10" s="7">
        <f t="shared" si="0"/>
        <v>5994532.1166829998</v>
      </c>
      <c r="AU10" s="7">
        <f t="shared" ref="AU10:AX10" si="1">AU6*0.000001</f>
        <v>5969163.1962867994</v>
      </c>
      <c r="AV10" s="7">
        <f t="shared" si="1"/>
        <v>6228959.4919419996</v>
      </c>
      <c r="AW10" s="7">
        <f t="shared" si="1"/>
        <v>6104713.594664</v>
      </c>
      <c r="AX10" s="7">
        <f t="shared" si="1"/>
        <v>6046323.7808736004</v>
      </c>
    </row>
    <row r="11" spans="1:50" x14ac:dyDescent="0.3">
      <c r="B11" s="1" t="s">
        <v>38</v>
      </c>
      <c r="C11" s="1" t="s">
        <v>33</v>
      </c>
      <c r="D11" s="7">
        <f t="shared" ref="D11:S12" si="2">D7*0.000001</f>
        <v>778664.03999999992</v>
      </c>
      <c r="E11" s="7">
        <f t="shared" si="2"/>
        <v>849412.17555555596</v>
      </c>
      <c r="F11" s="7">
        <f t="shared" si="2"/>
        <v>839673.73222222202</v>
      </c>
      <c r="G11" s="7">
        <f t="shared" si="2"/>
        <v>839348.15999999992</v>
      </c>
      <c r="H11" s="7">
        <f t="shared" si="2"/>
        <v>796456.94444444496</v>
      </c>
      <c r="I11" s="7">
        <f t="shared" si="2"/>
        <v>834866.78666666697</v>
      </c>
      <c r="J11" s="7">
        <f t="shared" si="2"/>
        <v>878107.12</v>
      </c>
      <c r="K11" s="7">
        <f t="shared" si="2"/>
        <v>885591.37333333294</v>
      </c>
      <c r="L11" s="7">
        <f t="shared" si="2"/>
        <v>918814.35</v>
      </c>
      <c r="M11" s="7">
        <f t="shared" si="2"/>
        <v>930938.39999999991</v>
      </c>
      <c r="N11" s="7">
        <f t="shared" si="2"/>
        <v>843704.35499999998</v>
      </c>
      <c r="O11" s="7">
        <f t="shared" si="2"/>
        <v>854899.90999999992</v>
      </c>
      <c r="P11" s="7">
        <f t="shared" si="2"/>
        <v>916221.84</v>
      </c>
      <c r="Q11" s="7">
        <f t="shared" si="2"/>
        <v>944394.23999999999</v>
      </c>
      <c r="R11" s="7">
        <f t="shared" si="2"/>
        <v>886550.22499999998</v>
      </c>
      <c r="S11" s="7">
        <f t="shared" si="2"/>
        <v>931865.07</v>
      </c>
      <c r="T11" s="7">
        <f t="shared" si="0"/>
        <v>962642.32499999995</v>
      </c>
      <c r="U11" s="7">
        <f t="shared" si="0"/>
        <v>1006035.1399999999</v>
      </c>
      <c r="V11" s="7">
        <f t="shared" si="0"/>
        <v>952919.59499999997</v>
      </c>
      <c r="W11" s="7">
        <f t="shared" si="0"/>
        <v>920809.89999999991</v>
      </c>
      <c r="X11" s="7">
        <f t="shared" si="0"/>
        <v>899196.88799999992</v>
      </c>
      <c r="Y11" s="7">
        <f t="shared" si="0"/>
        <v>786943.87199999997</v>
      </c>
      <c r="Z11" s="7">
        <f t="shared" si="0"/>
        <v>721260.46199999994</v>
      </c>
      <c r="AA11" s="7">
        <f t="shared" si="0"/>
        <v>715216.02599999995</v>
      </c>
      <c r="AB11" s="7">
        <f t="shared" si="0"/>
        <v>735329.39</v>
      </c>
      <c r="AC11" s="7">
        <f t="shared" si="0"/>
        <v>727270.62799999991</v>
      </c>
      <c r="AD11" s="7">
        <f t="shared" si="0"/>
        <v>705604.93199999991</v>
      </c>
      <c r="AE11" s="7">
        <f t="shared" si="0"/>
        <v>700556.66200000001</v>
      </c>
      <c r="AF11" s="7">
        <f t="shared" si="0"/>
        <v>685356.02999999991</v>
      </c>
      <c r="AG11" s="7">
        <f t="shared" si="0"/>
        <v>650676.36</v>
      </c>
      <c r="AH11" s="7">
        <f t="shared" si="0"/>
        <v>681907.63099999994</v>
      </c>
      <c r="AI11" s="7">
        <f t="shared" si="0"/>
        <v>745748.24043719994</v>
      </c>
      <c r="AJ11" s="7">
        <f t="shared" si="0"/>
        <v>775332.60484499997</v>
      </c>
      <c r="AK11" s="7">
        <f t="shared" si="0"/>
        <v>809688.94373319997</v>
      </c>
      <c r="AL11" s="7">
        <f t="shared" si="0"/>
        <v>839340.8716239999</v>
      </c>
      <c r="AM11" s="7">
        <f t="shared" si="0"/>
        <v>810528.22463759989</v>
      </c>
      <c r="AN11" s="7">
        <f t="shared" si="0"/>
        <v>826828.21628749999</v>
      </c>
      <c r="AO11" s="7">
        <f t="shared" si="0"/>
        <v>848412.24201919988</v>
      </c>
      <c r="AP11" s="7">
        <f t="shared" si="0"/>
        <v>852475.68779939995</v>
      </c>
      <c r="AQ11" s="7">
        <f t="shared" si="0"/>
        <v>1003780.3247049999</v>
      </c>
      <c r="AR11" s="7">
        <f t="shared" si="0"/>
        <v>994599.34446589998</v>
      </c>
      <c r="AS11" s="7">
        <f t="shared" si="0"/>
        <v>985004.81920319994</v>
      </c>
      <c r="AT11" s="7">
        <f t="shared" si="0"/>
        <v>891415.01882949995</v>
      </c>
      <c r="AU11" s="7">
        <f t="shared" ref="AU11:AX11" si="3">AU7*0.000001</f>
        <v>949476.748853</v>
      </c>
      <c r="AV11" s="7">
        <f t="shared" si="3"/>
        <v>938673.26104499993</v>
      </c>
      <c r="AW11" s="7">
        <f t="shared" si="3"/>
        <v>954094.34672720009</v>
      </c>
      <c r="AX11" s="7">
        <f t="shared" si="3"/>
        <v>957930.95747549995</v>
      </c>
    </row>
    <row r="12" spans="1:50" x14ac:dyDescent="0.3">
      <c r="B12" s="1" t="s">
        <v>39</v>
      </c>
      <c r="C12" s="1" t="s">
        <v>33</v>
      </c>
      <c r="D12" s="7">
        <f t="shared" si="2"/>
        <v>293475.42</v>
      </c>
      <c r="E12" s="7">
        <f t="shared" si="0"/>
        <v>302847.63333333301</v>
      </c>
      <c r="F12" s="7">
        <f t="shared" si="0"/>
        <v>332260.02444444393</v>
      </c>
      <c r="G12" s="7">
        <f t="shared" si="0"/>
        <v>352578.07999999996</v>
      </c>
      <c r="H12" s="7">
        <f t="shared" si="0"/>
        <v>347565.35333333298</v>
      </c>
      <c r="I12" s="7">
        <f t="shared" si="0"/>
        <v>372038.186666667</v>
      </c>
      <c r="J12" s="7">
        <f t="shared" si="0"/>
        <v>378423.55</v>
      </c>
      <c r="K12" s="7">
        <f t="shared" si="0"/>
        <v>387258.07999999996</v>
      </c>
      <c r="L12" s="7">
        <f t="shared" si="0"/>
        <v>379457.25</v>
      </c>
      <c r="M12" s="7">
        <f t="shared" si="0"/>
        <v>400879.5</v>
      </c>
      <c r="N12" s="7">
        <f t="shared" si="0"/>
        <v>375319.48300000001</v>
      </c>
      <c r="O12" s="7">
        <f t="shared" si="0"/>
        <v>357912.17199999996</v>
      </c>
      <c r="P12" s="7">
        <f t="shared" si="0"/>
        <v>409621.83600000001</v>
      </c>
      <c r="Q12" s="7">
        <f t="shared" si="0"/>
        <v>423488.51199999999</v>
      </c>
      <c r="R12" s="7">
        <f t="shared" si="0"/>
        <v>417594.625</v>
      </c>
      <c r="S12" s="7">
        <f t="shared" si="0"/>
        <v>425468.90399999998</v>
      </c>
      <c r="T12" s="7">
        <f t="shared" si="0"/>
        <v>456844.07</v>
      </c>
      <c r="U12" s="7">
        <f t="shared" si="0"/>
        <v>463328.54399999999</v>
      </c>
      <c r="V12" s="7">
        <f t="shared" si="0"/>
        <v>427393.54</v>
      </c>
      <c r="W12" s="7">
        <f t="shared" si="0"/>
        <v>399658.23</v>
      </c>
      <c r="X12" s="7">
        <f t="shared" si="0"/>
        <v>371477.87899999996</v>
      </c>
      <c r="Y12" s="7">
        <f t="shared" si="0"/>
        <v>344302.83999999997</v>
      </c>
      <c r="Z12" s="7">
        <f t="shared" si="0"/>
        <v>293218.74699999997</v>
      </c>
      <c r="AA12" s="7">
        <f t="shared" si="0"/>
        <v>338123.538</v>
      </c>
      <c r="AB12" s="7">
        <f t="shared" si="0"/>
        <v>334878.09999999998</v>
      </c>
      <c r="AC12" s="7">
        <f t="shared" si="0"/>
        <v>336425.6</v>
      </c>
      <c r="AD12" s="7">
        <f t="shared" si="0"/>
        <v>374719.86499999999</v>
      </c>
      <c r="AE12" s="7">
        <f t="shared" si="0"/>
        <v>375307.728</v>
      </c>
      <c r="AF12" s="7">
        <f t="shared" si="0"/>
        <v>371025.57799999998</v>
      </c>
      <c r="AG12" s="7">
        <f t="shared" si="0"/>
        <v>381895.12</v>
      </c>
      <c r="AH12" s="7">
        <f t="shared" si="0"/>
        <v>378552.20399999997</v>
      </c>
      <c r="AI12" s="7">
        <f t="shared" si="0"/>
        <v>383284.55605439999</v>
      </c>
      <c r="AJ12" s="7">
        <f t="shared" si="0"/>
        <v>425260.879709</v>
      </c>
      <c r="AK12" s="7">
        <f t="shared" si="0"/>
        <v>467110.95116399997</v>
      </c>
      <c r="AL12" s="7">
        <f t="shared" si="0"/>
        <v>455668.95989499998</v>
      </c>
      <c r="AM12" s="7">
        <f t="shared" si="0"/>
        <v>464937.42252959998</v>
      </c>
      <c r="AN12" s="7">
        <f t="shared" si="0"/>
        <v>503627.52422040002</v>
      </c>
      <c r="AO12" s="7">
        <f t="shared" si="0"/>
        <v>434930.41638920002</v>
      </c>
      <c r="AP12" s="7">
        <f t="shared" si="0"/>
        <v>338501.30295099999</v>
      </c>
      <c r="AQ12" s="7">
        <f t="shared" si="0"/>
        <v>503760.71375999996</v>
      </c>
      <c r="AR12" s="7">
        <f t="shared" si="0"/>
        <v>529400.41281659994</v>
      </c>
      <c r="AS12" s="7">
        <f t="shared" si="0"/>
        <v>506409.65386279998</v>
      </c>
      <c r="AT12" s="7">
        <f t="shared" si="0"/>
        <v>511749.71006399998</v>
      </c>
      <c r="AU12" s="7">
        <f t="shared" ref="AU12:AX12" si="4">AU8*0.000001</f>
        <v>602988.59329680004</v>
      </c>
      <c r="AV12" s="7">
        <f t="shared" si="4"/>
        <v>601186.74816199997</v>
      </c>
      <c r="AW12" s="7">
        <f t="shared" si="4"/>
        <v>587426.10510359996</v>
      </c>
      <c r="AX12" s="7">
        <f t="shared" si="4"/>
        <v>635892.15668359993</v>
      </c>
    </row>
    <row r="13" spans="1:50" x14ac:dyDescent="0.3">
      <c r="B13" s="1"/>
      <c r="C13" s="1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x14ac:dyDescent="0.3">
      <c r="B14" s="1" t="s">
        <v>40</v>
      </c>
      <c r="C14" s="1" t="s">
        <v>33</v>
      </c>
      <c r="D14" s="7">
        <f>SUM(D10:D12)</f>
        <v>3219516.09</v>
      </c>
      <c r="E14" s="7">
        <f t="shared" ref="E14:AT14" si="5">SUM(E10:E12)</f>
        <v>3474394.587777779</v>
      </c>
      <c r="F14" s="7">
        <f t="shared" si="5"/>
        <v>3640255.7422222262</v>
      </c>
      <c r="G14" s="7">
        <f t="shared" si="5"/>
        <v>3728184.5066666696</v>
      </c>
      <c r="H14" s="7">
        <f t="shared" si="5"/>
        <v>3794304.914444448</v>
      </c>
      <c r="I14" s="7">
        <f t="shared" si="5"/>
        <v>3948089.1066666641</v>
      </c>
      <c r="J14" s="7">
        <f t="shared" si="5"/>
        <v>4215637.7366666701</v>
      </c>
      <c r="K14" s="7">
        <f t="shared" si="5"/>
        <v>4529888.4366666628</v>
      </c>
      <c r="L14" s="7">
        <f t="shared" si="5"/>
        <v>4749222.5244444394</v>
      </c>
      <c r="M14" s="7">
        <f t="shared" si="5"/>
        <v>4941650.6500000004</v>
      </c>
      <c r="N14" s="7">
        <f t="shared" si="5"/>
        <v>4777942.9009999996</v>
      </c>
      <c r="O14" s="7">
        <f t="shared" si="5"/>
        <v>4816981.2659999998</v>
      </c>
      <c r="P14" s="7">
        <f t="shared" si="5"/>
        <v>5175808.8969999999</v>
      </c>
      <c r="Q14" s="7">
        <f t="shared" si="5"/>
        <v>5561411.1059999997</v>
      </c>
      <c r="R14" s="7">
        <f t="shared" si="5"/>
        <v>5404659.4499999993</v>
      </c>
      <c r="S14" s="7">
        <f t="shared" si="5"/>
        <v>5652385.4380000001</v>
      </c>
      <c r="T14" s="7">
        <f t="shared" si="5"/>
        <v>5923665.8390000006</v>
      </c>
      <c r="U14" s="7">
        <f t="shared" si="5"/>
        <v>6147112.2259999989</v>
      </c>
      <c r="V14" s="7">
        <f t="shared" si="5"/>
        <v>5994827.9209999992</v>
      </c>
      <c r="W14" s="7">
        <f t="shared" si="5"/>
        <v>5747121.370000001</v>
      </c>
      <c r="X14" s="7">
        <f t="shared" si="5"/>
        <v>5617776.7029999997</v>
      </c>
      <c r="Y14" s="7">
        <f t="shared" si="5"/>
        <v>5448964.9839999992</v>
      </c>
      <c r="Z14" s="7">
        <f t="shared" si="5"/>
        <v>5329946.307</v>
      </c>
      <c r="AA14" s="7">
        <f t="shared" si="5"/>
        <v>5351568.0879999995</v>
      </c>
      <c r="AB14" s="7">
        <f t="shared" si="5"/>
        <v>5714559.3899999987</v>
      </c>
      <c r="AC14" s="7">
        <f t="shared" si="5"/>
        <v>5917361.3079999993</v>
      </c>
      <c r="AD14" s="7">
        <f t="shared" si="5"/>
        <v>5779116.3569999998</v>
      </c>
      <c r="AE14" s="7">
        <f t="shared" si="5"/>
        <v>5817221.9979999997</v>
      </c>
      <c r="AF14" s="7">
        <f t="shared" si="5"/>
        <v>5837242.6859999998</v>
      </c>
      <c r="AG14" s="7">
        <f t="shared" si="5"/>
        <v>5595491.2400000002</v>
      </c>
      <c r="AH14" s="7">
        <f t="shared" si="5"/>
        <v>5639461.9749999996</v>
      </c>
      <c r="AI14" s="7">
        <f t="shared" si="5"/>
        <v>5747506.0003151996</v>
      </c>
      <c r="AJ14" s="7">
        <f t="shared" si="5"/>
        <v>5918715.7398479991</v>
      </c>
      <c r="AK14" s="7">
        <f t="shared" si="5"/>
        <v>6382757.9804531988</v>
      </c>
      <c r="AL14" s="7">
        <f t="shared" si="5"/>
        <v>6440046.0980009995</v>
      </c>
      <c r="AM14" s="7">
        <f t="shared" si="5"/>
        <v>6348555.6773675997</v>
      </c>
      <c r="AN14" s="7">
        <f t="shared" si="5"/>
        <v>6654269.4239774998</v>
      </c>
      <c r="AO14" s="7">
        <f t="shared" si="5"/>
        <v>6517573.2147603994</v>
      </c>
      <c r="AP14" s="7">
        <f t="shared" si="5"/>
        <v>6365361.2702945992</v>
      </c>
      <c r="AQ14" s="7">
        <f t="shared" si="5"/>
        <v>7016746.3844729997</v>
      </c>
      <c r="AR14" s="7">
        <f t="shared" si="5"/>
        <v>7101364.6071297005</v>
      </c>
      <c r="AS14" s="7">
        <f t="shared" si="5"/>
        <v>7146560.5118955988</v>
      </c>
      <c r="AT14" s="7">
        <f t="shared" si="5"/>
        <v>7397696.8455765005</v>
      </c>
      <c r="AU14" s="7">
        <f t="shared" ref="AU14:AX14" si="6">SUM(AU10:AU12)</f>
        <v>7521628.5384365991</v>
      </c>
      <c r="AV14" s="7">
        <f t="shared" si="6"/>
        <v>7768819.5011489987</v>
      </c>
      <c r="AW14" s="7">
        <f t="shared" si="6"/>
        <v>7646234.0464947997</v>
      </c>
      <c r="AX14" s="7">
        <f t="shared" si="6"/>
        <v>7640146.8950327002</v>
      </c>
    </row>
    <row r="15" spans="1:50" x14ac:dyDescent="0.3">
      <c r="C15" s="1" t="s">
        <v>42</v>
      </c>
      <c r="D15" s="9">
        <f>D14/1000000</f>
        <v>3.2195160899999999</v>
      </c>
      <c r="E15" s="9">
        <f t="shared" ref="E15:AT15" si="7">E14/1000000</f>
        <v>3.4743945877777791</v>
      </c>
      <c r="F15" s="9">
        <f t="shared" si="7"/>
        <v>3.6402557422222261</v>
      </c>
      <c r="G15" s="9">
        <f t="shared" si="7"/>
        <v>3.7281845066666697</v>
      </c>
      <c r="H15" s="9">
        <f t="shared" si="7"/>
        <v>3.7943049144444481</v>
      </c>
      <c r="I15" s="9">
        <f t="shared" si="7"/>
        <v>3.9480891066666639</v>
      </c>
      <c r="J15" s="9">
        <f t="shared" si="7"/>
        <v>4.21563773666667</v>
      </c>
      <c r="K15" s="9">
        <f t="shared" si="7"/>
        <v>4.5298884366666625</v>
      </c>
      <c r="L15" s="9">
        <f t="shared" si="7"/>
        <v>4.7492225244444395</v>
      </c>
      <c r="M15" s="9">
        <f t="shared" si="7"/>
        <v>4.9416506500000006</v>
      </c>
      <c r="N15" s="9">
        <f t="shared" si="7"/>
        <v>4.7779429009999994</v>
      </c>
      <c r="O15" s="9">
        <f t="shared" si="7"/>
        <v>4.816981266</v>
      </c>
      <c r="P15" s="9">
        <f t="shared" si="7"/>
        <v>5.1758088969999996</v>
      </c>
      <c r="Q15" s="9">
        <f t="shared" si="7"/>
        <v>5.5614111059999995</v>
      </c>
      <c r="R15" s="9">
        <f t="shared" si="7"/>
        <v>5.4046594499999996</v>
      </c>
      <c r="S15" s="9">
        <f t="shared" si="7"/>
        <v>5.6523854380000005</v>
      </c>
      <c r="T15" s="9">
        <f t="shared" si="7"/>
        <v>5.9236658390000008</v>
      </c>
      <c r="U15" s="9">
        <f t="shared" si="7"/>
        <v>6.1471122259999991</v>
      </c>
      <c r="V15" s="9">
        <f t="shared" si="7"/>
        <v>5.9948279209999988</v>
      </c>
      <c r="W15" s="9">
        <f t="shared" si="7"/>
        <v>5.7471213700000012</v>
      </c>
      <c r="X15" s="9">
        <f t="shared" si="7"/>
        <v>5.6177767029999996</v>
      </c>
      <c r="Y15" s="9">
        <f t="shared" si="7"/>
        <v>5.448964983999999</v>
      </c>
      <c r="Z15" s="9">
        <f t="shared" si="7"/>
        <v>5.3299463070000002</v>
      </c>
      <c r="AA15" s="9">
        <f t="shared" si="7"/>
        <v>5.3515680879999996</v>
      </c>
      <c r="AB15" s="9">
        <f t="shared" si="7"/>
        <v>5.7145593899999989</v>
      </c>
      <c r="AC15" s="9">
        <f t="shared" si="7"/>
        <v>5.9173613079999994</v>
      </c>
      <c r="AD15" s="9">
        <f t="shared" si="7"/>
        <v>5.7791163569999995</v>
      </c>
      <c r="AE15" s="9">
        <f t="shared" si="7"/>
        <v>5.8172219979999999</v>
      </c>
      <c r="AF15" s="9">
        <f t="shared" si="7"/>
        <v>5.8372426859999997</v>
      </c>
      <c r="AG15" s="9">
        <f t="shared" si="7"/>
        <v>5.5954912400000003</v>
      </c>
      <c r="AH15" s="9">
        <f t="shared" si="7"/>
        <v>5.6394619749999997</v>
      </c>
      <c r="AI15" s="9">
        <f t="shared" si="7"/>
        <v>5.7475060003151999</v>
      </c>
      <c r="AJ15" s="9">
        <f t="shared" si="7"/>
        <v>5.9187157398479995</v>
      </c>
      <c r="AK15" s="9">
        <f t="shared" si="7"/>
        <v>6.3827579804531984</v>
      </c>
      <c r="AL15" s="9">
        <f t="shared" si="7"/>
        <v>6.4400460980009999</v>
      </c>
      <c r="AM15" s="9">
        <f t="shared" si="7"/>
        <v>6.3485556773675995</v>
      </c>
      <c r="AN15" s="9">
        <f t="shared" si="7"/>
        <v>6.6542694239774995</v>
      </c>
      <c r="AO15" s="9">
        <f t="shared" si="7"/>
        <v>6.5175732147603993</v>
      </c>
      <c r="AP15" s="9">
        <f t="shared" si="7"/>
        <v>6.3653612702945992</v>
      </c>
      <c r="AQ15" s="9">
        <f t="shared" si="7"/>
        <v>7.0167463844729996</v>
      </c>
      <c r="AR15" s="9">
        <f t="shared" si="7"/>
        <v>7.1013646071297005</v>
      </c>
      <c r="AS15" s="9">
        <f t="shared" si="7"/>
        <v>7.1465605118955988</v>
      </c>
      <c r="AT15" s="9">
        <f t="shared" si="7"/>
        <v>7.3976968455765002</v>
      </c>
      <c r="AU15" s="9">
        <f t="shared" ref="AU15:AX15" si="8">AU14/1000000</f>
        <v>7.5216285384365991</v>
      </c>
      <c r="AV15" s="9">
        <f t="shared" si="8"/>
        <v>7.7688195011489984</v>
      </c>
      <c r="AW15" s="9">
        <f t="shared" si="8"/>
        <v>7.6462340464947998</v>
      </c>
      <c r="AX15" s="9">
        <f t="shared" si="8"/>
        <v>7.6401468950327001</v>
      </c>
    </row>
    <row r="16" spans="1:50" x14ac:dyDescent="0.3">
      <c r="L16" t="s">
        <v>41</v>
      </c>
    </row>
    <row r="17" spans="46:51" x14ac:dyDescent="0.3">
      <c r="AT17" s="10"/>
      <c r="AU17" s="10"/>
      <c r="AV17" s="10"/>
      <c r="AW17" s="10"/>
      <c r="AX17" s="10"/>
      <c r="AY17" s="10"/>
    </row>
    <row r="18" spans="46:51" x14ac:dyDescent="0.3">
      <c r="AT18" s="16"/>
      <c r="AU18" s="16"/>
      <c r="AV18" s="16"/>
      <c r="AW18" s="16"/>
      <c r="AX18" s="10"/>
      <c r="AY18" s="10"/>
    </row>
    <row r="19" spans="46:51" x14ac:dyDescent="0.3">
      <c r="AT19" s="17"/>
      <c r="AU19" s="16"/>
      <c r="AV19" s="16"/>
      <c r="AW19" s="16"/>
      <c r="AX19" s="16"/>
      <c r="AY19" s="10"/>
    </row>
    <row r="20" spans="46:51" x14ac:dyDescent="0.3">
      <c r="AT20" s="17"/>
      <c r="AU20" s="16"/>
      <c r="AV20" s="16"/>
      <c r="AW20" s="16"/>
      <c r="AX20" s="16"/>
      <c r="AY20" s="10"/>
    </row>
    <row r="21" spans="46:51" x14ac:dyDescent="0.3">
      <c r="AT21" s="16"/>
      <c r="AU21" s="10"/>
      <c r="AV21" s="10"/>
      <c r="AW21" s="10"/>
      <c r="AX21" s="10"/>
      <c r="AY21" s="10"/>
    </row>
    <row r="22" spans="46:51" x14ac:dyDescent="0.3">
      <c r="AT22" s="10"/>
      <c r="AU22" s="10"/>
      <c r="AV22" s="10"/>
      <c r="AW22" s="10"/>
      <c r="AX22" s="10"/>
      <c r="AY22" s="10"/>
    </row>
    <row r="23" spans="46:51" x14ac:dyDescent="0.3">
      <c r="AT23" s="10"/>
      <c r="AU23" s="10"/>
      <c r="AV23" s="10"/>
      <c r="AW23" s="10"/>
      <c r="AX23" s="10"/>
      <c r="AY23" s="10"/>
    </row>
    <row r="24" spans="46:51" x14ac:dyDescent="0.3">
      <c r="AT24" s="10"/>
      <c r="AU24" s="10"/>
      <c r="AV24" s="10"/>
      <c r="AW24" s="10"/>
      <c r="AX24" s="10"/>
      <c r="AY24" s="10"/>
    </row>
  </sheetData>
  <mergeCells count="1">
    <mergeCell ref="A2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2B2AB-E526-4740-AF04-4DFD51DC0DFB}">
  <dimension ref="A1:K8"/>
  <sheetViews>
    <sheetView workbookViewId="0">
      <selection activeCell="A2" sqref="A2:A7"/>
    </sheetView>
  </sheetViews>
  <sheetFormatPr defaultColWidth="9.109375" defaultRowHeight="14.4" x14ac:dyDescent="0.3"/>
  <cols>
    <col min="1" max="1" width="32.109375" style="1" bestFit="1" customWidth="1"/>
    <col min="2" max="2" width="9.109375" style="1"/>
    <col min="3" max="3" width="47.33203125" style="1" customWidth="1"/>
    <col min="4" max="4" width="11.33203125" style="1" bestFit="1" customWidth="1"/>
    <col min="5" max="5" width="18.6640625" style="1" bestFit="1" customWidth="1"/>
    <col min="6" max="10" width="9.109375" style="1"/>
    <col min="12" max="16384" width="9.109375" style="1"/>
  </cols>
  <sheetData>
    <row r="1" spans="1:11" s="2" customFormat="1" x14ac:dyDescent="0.3">
      <c r="A1" s="2" t="s">
        <v>1</v>
      </c>
      <c r="B1" s="2" t="s">
        <v>25</v>
      </c>
      <c r="C1" s="2" t="s">
        <v>5</v>
      </c>
      <c r="D1" s="2" t="s">
        <v>3</v>
      </c>
      <c r="E1" s="2" t="s">
        <v>10</v>
      </c>
      <c r="F1" s="3">
        <v>1970</v>
      </c>
      <c r="G1" s="2">
        <v>1980</v>
      </c>
      <c r="H1" s="3">
        <v>1990</v>
      </c>
      <c r="I1" s="2">
        <v>2000</v>
      </c>
      <c r="J1" s="3">
        <v>2010</v>
      </c>
      <c r="K1" s="2">
        <v>2020</v>
      </c>
    </row>
    <row r="2" spans="1:11" x14ac:dyDescent="0.3">
      <c r="A2" s="1" t="s">
        <v>46</v>
      </c>
      <c r="B2" s="27" t="s">
        <v>6</v>
      </c>
      <c r="C2" s="1" t="s">
        <v>15</v>
      </c>
      <c r="D2" s="1" t="s">
        <v>4</v>
      </c>
      <c r="E2" s="1" t="s">
        <v>0</v>
      </c>
      <c r="F2" s="1">
        <v>56.8</v>
      </c>
      <c r="G2" s="1">
        <v>53.2</v>
      </c>
      <c r="H2" s="1">
        <v>49.3</v>
      </c>
      <c r="I2" s="1">
        <v>48.8</v>
      </c>
      <c r="J2" s="1">
        <v>46.5</v>
      </c>
      <c r="K2" s="14">
        <v>43.42</v>
      </c>
    </row>
    <row r="3" spans="1:11" x14ac:dyDescent="0.3">
      <c r="A3" s="1" t="s">
        <v>46</v>
      </c>
      <c r="B3" s="27"/>
      <c r="C3" s="1" t="s">
        <v>16</v>
      </c>
      <c r="D3" s="1" t="s">
        <v>4</v>
      </c>
      <c r="F3" s="1">
        <v>2.8</v>
      </c>
      <c r="G3" s="1">
        <v>3</v>
      </c>
      <c r="H3" s="1">
        <v>3.2</v>
      </c>
      <c r="I3" s="1">
        <v>3.5</v>
      </c>
      <c r="J3" s="1">
        <v>4</v>
      </c>
      <c r="K3" s="14">
        <v>4.17</v>
      </c>
    </row>
    <row r="4" spans="1:11" x14ac:dyDescent="0.3">
      <c r="A4" s="1" t="s">
        <v>46</v>
      </c>
      <c r="B4" s="27"/>
      <c r="C4" s="1" t="s">
        <v>17</v>
      </c>
      <c r="D4" s="1" t="s">
        <v>4</v>
      </c>
      <c r="F4" s="1">
        <v>1.3</v>
      </c>
      <c r="G4" s="1">
        <v>1.3</v>
      </c>
      <c r="H4" s="1">
        <v>1.3</v>
      </c>
      <c r="I4" s="1">
        <v>1.3</v>
      </c>
      <c r="J4" s="1">
        <v>1.3</v>
      </c>
      <c r="K4" s="14">
        <v>1.3</v>
      </c>
    </row>
    <row r="5" spans="1:11" x14ac:dyDescent="0.3">
      <c r="A5" s="1" t="s">
        <v>46</v>
      </c>
      <c r="B5" s="27"/>
      <c r="C5" s="1" t="s">
        <v>18</v>
      </c>
      <c r="D5" s="1" t="s">
        <v>4</v>
      </c>
      <c r="F5" s="1">
        <v>60.9</v>
      </c>
      <c r="G5" s="1">
        <v>57.5</v>
      </c>
      <c r="H5" s="1">
        <v>53.8</v>
      </c>
      <c r="I5" s="1">
        <v>53.6</v>
      </c>
      <c r="J5" s="1">
        <v>51.8</v>
      </c>
      <c r="K5" s="14">
        <v>48.89</v>
      </c>
    </row>
    <row r="6" spans="1:11" x14ac:dyDescent="0.3">
      <c r="A6" s="1" t="s">
        <v>46</v>
      </c>
      <c r="B6" s="4" t="s">
        <v>7</v>
      </c>
      <c r="C6" s="1" t="s">
        <v>8</v>
      </c>
      <c r="D6" s="1" t="s">
        <v>9</v>
      </c>
      <c r="E6" s="1" t="s">
        <v>11</v>
      </c>
      <c r="F6" s="1">
        <v>32.9</v>
      </c>
      <c r="G6" s="1">
        <v>27</v>
      </c>
      <c r="H6" s="1">
        <v>23.5</v>
      </c>
      <c r="I6" s="1">
        <v>20.399999999999999</v>
      </c>
      <c r="J6" s="1">
        <v>18.5</v>
      </c>
      <c r="K6" s="14">
        <v>13.84</v>
      </c>
    </row>
    <row r="7" spans="1:11" x14ac:dyDescent="0.3">
      <c r="A7" s="1" t="s">
        <v>46</v>
      </c>
      <c r="B7" s="4" t="s">
        <v>12</v>
      </c>
      <c r="C7" s="1" t="s">
        <v>13</v>
      </c>
      <c r="D7" s="1" t="s">
        <v>14</v>
      </c>
      <c r="E7" s="1" t="s">
        <v>11</v>
      </c>
      <c r="F7" s="1">
        <v>15.3</v>
      </c>
      <c r="G7" s="1">
        <v>14.6</v>
      </c>
      <c r="H7" s="1">
        <v>14.9</v>
      </c>
      <c r="I7" s="1">
        <v>14.6</v>
      </c>
      <c r="J7" s="1">
        <v>14.4</v>
      </c>
      <c r="K7" s="14">
        <v>14.22</v>
      </c>
    </row>
    <row r="8" spans="1:11" x14ac:dyDescent="0.3">
      <c r="K8" s="14" t="s">
        <v>43</v>
      </c>
    </row>
  </sheetData>
  <mergeCells count="1">
    <mergeCell ref="B2:B5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65801-F47F-4490-A75B-740A326A147F}">
  <dimension ref="A1:BB9"/>
  <sheetViews>
    <sheetView workbookViewId="0">
      <selection activeCell="E23" sqref="E23"/>
    </sheetView>
  </sheetViews>
  <sheetFormatPr defaultColWidth="9.109375" defaultRowHeight="14.4" x14ac:dyDescent="0.3"/>
  <cols>
    <col min="1" max="1" width="9.109375" style="1"/>
    <col min="2" max="2" width="47.33203125" style="1" customWidth="1"/>
    <col min="3" max="3" width="11.33203125" style="1" bestFit="1" customWidth="1"/>
    <col min="4" max="4" width="18.6640625" style="1" bestFit="1" customWidth="1"/>
    <col min="5" max="9" width="9.109375" style="1"/>
    <col min="10" max="10" width="9.5546875" style="1" customWidth="1"/>
    <col min="11" max="44" width="9.109375" style="1"/>
    <col min="45" max="54" width="10.5546875" style="1" bestFit="1" customWidth="1"/>
    <col min="55" max="16384" width="9.109375" style="1"/>
  </cols>
  <sheetData>
    <row r="1" spans="1:54" s="2" customFormat="1" x14ac:dyDescent="0.3">
      <c r="A1" s="2" t="s">
        <v>25</v>
      </c>
      <c r="B1" s="2" t="s">
        <v>5</v>
      </c>
      <c r="C1" s="2" t="s">
        <v>3</v>
      </c>
      <c r="D1" s="2" t="s">
        <v>10</v>
      </c>
      <c r="E1" s="2">
        <v>1971</v>
      </c>
      <c r="F1" s="2">
        <v>1972</v>
      </c>
      <c r="G1" s="2">
        <v>1973</v>
      </c>
      <c r="H1" s="2">
        <v>1974</v>
      </c>
      <c r="I1" s="2">
        <v>1975</v>
      </c>
      <c r="J1" s="2">
        <v>1976</v>
      </c>
      <c r="K1" s="2">
        <v>1977</v>
      </c>
      <c r="L1" s="2">
        <v>1978</v>
      </c>
      <c r="M1" s="2">
        <v>1979</v>
      </c>
      <c r="N1" s="2">
        <v>1980</v>
      </c>
      <c r="O1" s="2">
        <v>1981</v>
      </c>
      <c r="P1" s="2">
        <v>1982</v>
      </c>
      <c r="Q1" s="2">
        <v>1983</v>
      </c>
      <c r="R1" s="2">
        <v>1984</v>
      </c>
      <c r="S1" s="2">
        <v>1985</v>
      </c>
      <c r="T1" s="2">
        <v>1986</v>
      </c>
      <c r="U1" s="2">
        <v>1987</v>
      </c>
      <c r="V1" s="2">
        <v>1988</v>
      </c>
      <c r="W1" s="2">
        <v>1989</v>
      </c>
      <c r="X1" s="2">
        <v>1990</v>
      </c>
      <c r="Y1" s="2">
        <v>1991</v>
      </c>
      <c r="Z1" s="2">
        <v>1992</v>
      </c>
      <c r="AA1" s="2">
        <v>1993</v>
      </c>
      <c r="AB1" s="2">
        <v>1994</v>
      </c>
      <c r="AC1" s="2">
        <v>1995</v>
      </c>
      <c r="AD1" s="2">
        <v>1996</v>
      </c>
      <c r="AE1" s="2">
        <v>1997</v>
      </c>
      <c r="AF1" s="2">
        <v>1998</v>
      </c>
      <c r="AG1" s="2">
        <v>1999</v>
      </c>
      <c r="AH1" s="2">
        <v>2000</v>
      </c>
      <c r="AI1" s="2">
        <v>2001</v>
      </c>
      <c r="AJ1" s="2">
        <v>2002</v>
      </c>
      <c r="AK1" s="2">
        <v>2003</v>
      </c>
      <c r="AL1" s="2">
        <v>2004</v>
      </c>
      <c r="AM1" s="2">
        <v>2005</v>
      </c>
      <c r="AN1" s="2">
        <v>2006</v>
      </c>
      <c r="AO1" s="2">
        <v>2007</v>
      </c>
      <c r="AP1" s="2">
        <v>2008</v>
      </c>
      <c r="AQ1" s="2">
        <v>2009</v>
      </c>
      <c r="AR1" s="2">
        <v>2010</v>
      </c>
      <c r="AS1" s="2">
        <v>2011</v>
      </c>
      <c r="AT1" s="2">
        <v>2012</v>
      </c>
      <c r="AU1" s="2">
        <v>2013</v>
      </c>
      <c r="AV1" s="2">
        <v>2014</v>
      </c>
      <c r="AW1" s="2">
        <v>2015</v>
      </c>
      <c r="AX1" s="2">
        <v>2016</v>
      </c>
      <c r="AY1" s="2">
        <v>2017</v>
      </c>
      <c r="AZ1" s="2">
        <v>2018</v>
      </c>
      <c r="BA1" s="2">
        <v>2019</v>
      </c>
      <c r="BB1" s="2">
        <v>2020</v>
      </c>
    </row>
    <row r="2" spans="1:54" x14ac:dyDescent="0.3">
      <c r="A2" s="4" t="s">
        <v>6</v>
      </c>
      <c r="B2" s="1" t="s">
        <v>18</v>
      </c>
      <c r="C2" s="1" t="s">
        <v>4</v>
      </c>
      <c r="E2" s="1">
        <v>60.9</v>
      </c>
      <c r="F2" s="6">
        <v>60.522222222222219</v>
      </c>
      <c r="G2" s="6">
        <v>60.144444444444446</v>
      </c>
      <c r="H2" s="6">
        <v>59.766666666666666</v>
      </c>
      <c r="I2" s="6">
        <v>59.388888888888886</v>
      </c>
      <c r="J2" s="6">
        <v>59.011111111111106</v>
      </c>
      <c r="K2" s="6">
        <v>58.633333333333333</v>
      </c>
      <c r="L2" s="6">
        <v>58.255555555555553</v>
      </c>
      <c r="M2" s="6">
        <v>57.877777777777773</v>
      </c>
      <c r="N2" s="1">
        <v>57.5</v>
      </c>
      <c r="O2" s="6">
        <v>57.13</v>
      </c>
      <c r="P2" s="6">
        <v>56.76</v>
      </c>
      <c r="Q2" s="6">
        <v>56.39</v>
      </c>
      <c r="R2" s="6">
        <v>56.02</v>
      </c>
      <c r="S2" s="6">
        <v>55.65</v>
      </c>
      <c r="T2" s="6">
        <v>55.28</v>
      </c>
      <c r="U2" s="6">
        <v>54.91</v>
      </c>
      <c r="V2" s="6">
        <v>54.54</v>
      </c>
      <c r="W2" s="6">
        <v>54.17</v>
      </c>
      <c r="X2" s="1">
        <v>53.8</v>
      </c>
      <c r="Y2" s="5">
        <v>53.779999999999994</v>
      </c>
      <c r="Z2" s="5">
        <v>53.76</v>
      </c>
      <c r="AA2" s="5">
        <v>53.739999999999995</v>
      </c>
      <c r="AB2" s="5">
        <v>53.72</v>
      </c>
      <c r="AC2" s="5">
        <v>53.699999999999996</v>
      </c>
      <c r="AD2" s="5">
        <v>53.68</v>
      </c>
      <c r="AE2" s="5">
        <v>53.66</v>
      </c>
      <c r="AF2" s="5">
        <v>53.64</v>
      </c>
      <c r="AG2" s="5">
        <v>53.62</v>
      </c>
      <c r="AH2" s="1">
        <v>53.6</v>
      </c>
      <c r="AI2" s="5">
        <v>53.42</v>
      </c>
      <c r="AJ2" s="5">
        <v>53.24</v>
      </c>
      <c r="AK2" s="5">
        <v>53.06</v>
      </c>
      <c r="AL2" s="5">
        <v>52.88</v>
      </c>
      <c r="AM2" s="5">
        <v>52.7</v>
      </c>
      <c r="AN2" s="5">
        <v>52.52</v>
      </c>
      <c r="AO2" s="5">
        <v>52.34</v>
      </c>
      <c r="AP2" s="5">
        <v>52.160000000000004</v>
      </c>
      <c r="AQ2" s="5">
        <v>51.980000000000004</v>
      </c>
      <c r="AR2" s="1">
        <v>51.800000000000004</v>
      </c>
      <c r="AS2" s="15">
        <v>51.62</v>
      </c>
      <c r="AT2" s="15">
        <v>51.44</v>
      </c>
      <c r="AU2" s="15">
        <v>51.26</v>
      </c>
      <c r="AV2" s="15">
        <v>51.08</v>
      </c>
      <c r="AW2" s="15">
        <v>50.9</v>
      </c>
      <c r="AX2" s="15">
        <v>50.72</v>
      </c>
      <c r="AY2" s="15">
        <v>50.54</v>
      </c>
      <c r="AZ2" s="15">
        <v>50.36</v>
      </c>
      <c r="BA2" s="15">
        <v>50.18</v>
      </c>
      <c r="BB2" s="15">
        <v>50</v>
      </c>
    </row>
    <row r="3" spans="1:54" x14ac:dyDescent="0.3">
      <c r="A3" s="4" t="s">
        <v>7</v>
      </c>
      <c r="B3" s="1" t="s">
        <v>8</v>
      </c>
      <c r="C3" s="1" t="s">
        <v>9</v>
      </c>
      <c r="D3" s="1" t="s">
        <v>11</v>
      </c>
      <c r="E3" s="1">
        <v>32.9</v>
      </c>
      <c r="F3" s="6">
        <v>32.24444444444444</v>
      </c>
      <c r="G3" s="6">
        <v>31.588888888888889</v>
      </c>
      <c r="H3" s="6">
        <v>30.933333333333334</v>
      </c>
      <c r="I3" s="6">
        <v>30.277777777777779</v>
      </c>
      <c r="J3" s="6">
        <v>29.622222222222224</v>
      </c>
      <c r="K3" s="6">
        <v>28.966666666666669</v>
      </c>
      <c r="L3" s="6">
        <v>28.311111111111114</v>
      </c>
      <c r="M3" s="6">
        <v>27.655555555555559</v>
      </c>
      <c r="N3" s="1">
        <v>27.000000000000004</v>
      </c>
      <c r="O3" s="6">
        <v>26.650000000000002</v>
      </c>
      <c r="P3" s="6">
        <v>26.300000000000004</v>
      </c>
      <c r="Q3" s="6">
        <v>25.950000000000003</v>
      </c>
      <c r="R3" s="6">
        <v>25.600000000000005</v>
      </c>
      <c r="S3" s="6">
        <v>25.250000000000004</v>
      </c>
      <c r="T3" s="6">
        <v>24.900000000000006</v>
      </c>
      <c r="U3" s="6">
        <v>24.550000000000004</v>
      </c>
      <c r="V3" s="6">
        <v>24.200000000000003</v>
      </c>
      <c r="W3" s="6">
        <v>23.850000000000005</v>
      </c>
      <c r="X3" s="1">
        <v>23.500000000000004</v>
      </c>
      <c r="Y3" s="5">
        <v>23.190000000000005</v>
      </c>
      <c r="Z3" s="5">
        <v>22.880000000000003</v>
      </c>
      <c r="AA3" s="5">
        <v>22.570000000000004</v>
      </c>
      <c r="AB3" s="5">
        <v>22.260000000000005</v>
      </c>
      <c r="AC3" s="5">
        <v>21.950000000000003</v>
      </c>
      <c r="AD3" s="5">
        <v>21.640000000000004</v>
      </c>
      <c r="AE3" s="5">
        <v>21.330000000000005</v>
      </c>
      <c r="AF3" s="5">
        <v>21.020000000000003</v>
      </c>
      <c r="AG3" s="5">
        <v>20.710000000000004</v>
      </c>
      <c r="AH3" s="1">
        <v>20.400000000000002</v>
      </c>
      <c r="AI3" s="5">
        <v>20.21</v>
      </c>
      <c r="AJ3" s="5">
        <v>20.020000000000003</v>
      </c>
      <c r="AK3" s="5">
        <v>19.830000000000002</v>
      </c>
      <c r="AL3" s="5">
        <v>19.64</v>
      </c>
      <c r="AM3" s="5">
        <v>19.450000000000003</v>
      </c>
      <c r="AN3" s="5">
        <v>19.260000000000002</v>
      </c>
      <c r="AO3" s="5">
        <v>19.07</v>
      </c>
      <c r="AP3" s="5">
        <v>18.880000000000003</v>
      </c>
      <c r="AQ3" s="5">
        <v>18.690000000000001</v>
      </c>
      <c r="AR3" s="1">
        <v>18.500000000000004</v>
      </c>
      <c r="AS3" s="15">
        <v>18.309999999999999</v>
      </c>
      <c r="AT3" s="15">
        <v>18.12</v>
      </c>
      <c r="AU3" s="15">
        <v>17.93</v>
      </c>
      <c r="AV3" s="15">
        <v>17.739999999999998</v>
      </c>
      <c r="AW3" s="15">
        <v>17.55</v>
      </c>
      <c r="AX3" s="15">
        <v>17.36</v>
      </c>
      <c r="AY3" s="15">
        <v>17.170000000000002</v>
      </c>
      <c r="AZ3" s="15">
        <v>16.98</v>
      </c>
      <c r="BA3" s="15">
        <v>16.79</v>
      </c>
      <c r="BB3" s="15">
        <v>16.600000000000001</v>
      </c>
    </row>
    <row r="4" spans="1:54" x14ac:dyDescent="0.3">
      <c r="A4" s="4" t="s">
        <v>12</v>
      </c>
      <c r="B4" s="1" t="s">
        <v>13</v>
      </c>
      <c r="C4" s="1" t="s">
        <v>14</v>
      </c>
      <c r="D4" s="1" t="s">
        <v>11</v>
      </c>
      <c r="E4" s="1">
        <v>15.3</v>
      </c>
      <c r="F4" s="6">
        <v>15.222222222222223</v>
      </c>
      <c r="G4" s="6">
        <v>15.144444444444446</v>
      </c>
      <c r="H4" s="6">
        <v>15.066666666666666</v>
      </c>
      <c r="I4" s="6">
        <v>14.988888888888889</v>
      </c>
      <c r="J4" s="6">
        <v>14.911111111111111</v>
      </c>
      <c r="K4" s="6">
        <v>14.833333333333334</v>
      </c>
      <c r="L4" s="6">
        <v>14.755555555555555</v>
      </c>
      <c r="M4" s="6">
        <v>14.677777777777777</v>
      </c>
      <c r="N4" s="1">
        <v>14.6</v>
      </c>
      <c r="O4" s="6">
        <v>14.629999999999999</v>
      </c>
      <c r="P4" s="6">
        <v>14.66</v>
      </c>
      <c r="Q4" s="6">
        <v>14.69</v>
      </c>
      <c r="R4" s="6">
        <v>14.72</v>
      </c>
      <c r="S4" s="6">
        <v>14.75</v>
      </c>
      <c r="T4" s="6">
        <v>14.780000000000001</v>
      </c>
      <c r="U4" s="6">
        <v>14.81</v>
      </c>
      <c r="V4" s="6">
        <v>14.84</v>
      </c>
      <c r="W4" s="6">
        <v>14.870000000000001</v>
      </c>
      <c r="X4" s="1">
        <v>14.9</v>
      </c>
      <c r="Y4" s="5">
        <v>14.870000000000001</v>
      </c>
      <c r="Z4" s="5">
        <v>14.84</v>
      </c>
      <c r="AA4" s="5">
        <v>14.81</v>
      </c>
      <c r="AB4" s="5">
        <v>14.78</v>
      </c>
      <c r="AC4" s="5">
        <v>14.75</v>
      </c>
      <c r="AD4" s="5">
        <v>14.719999999999999</v>
      </c>
      <c r="AE4" s="5">
        <v>14.69</v>
      </c>
      <c r="AF4" s="5">
        <v>14.66</v>
      </c>
      <c r="AG4" s="5">
        <v>14.629999999999999</v>
      </c>
      <c r="AH4" s="1">
        <v>14.6</v>
      </c>
      <c r="AI4" s="5">
        <v>14.58</v>
      </c>
      <c r="AJ4" s="5">
        <v>14.56</v>
      </c>
      <c r="AK4" s="5">
        <v>14.54</v>
      </c>
      <c r="AL4" s="5">
        <v>14.52</v>
      </c>
      <c r="AM4" s="5">
        <v>14.5</v>
      </c>
      <c r="AN4" s="5">
        <v>14.48</v>
      </c>
      <c r="AO4" s="5">
        <v>14.46</v>
      </c>
      <c r="AP4" s="5">
        <v>14.440000000000001</v>
      </c>
      <c r="AQ4" s="5">
        <v>14.42</v>
      </c>
      <c r="AR4" s="1">
        <v>14.4</v>
      </c>
      <c r="AS4" s="15">
        <v>14.38</v>
      </c>
      <c r="AT4" s="15">
        <v>14.36</v>
      </c>
      <c r="AU4" s="15">
        <v>14.34</v>
      </c>
      <c r="AV4" s="15">
        <v>14.32</v>
      </c>
      <c r="AW4" s="15">
        <v>14.3</v>
      </c>
      <c r="AX4" s="15">
        <v>14.28</v>
      </c>
      <c r="AY4" s="15">
        <v>14.26</v>
      </c>
      <c r="AZ4" s="15">
        <v>14.24</v>
      </c>
      <c r="BA4" s="15">
        <v>14.22</v>
      </c>
      <c r="BB4" s="15">
        <v>14.2</v>
      </c>
    </row>
    <row r="5" spans="1:54" x14ac:dyDescent="0.3"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x14ac:dyDescent="0.3">
      <c r="C6" s="1" t="s">
        <v>26</v>
      </c>
      <c r="E6" s="1">
        <f>E2*1000</f>
        <v>60900</v>
      </c>
      <c r="F6" s="1">
        <f t="shared" ref="F6:AR8" si="0">F2*1000</f>
        <v>60522.222222222219</v>
      </c>
      <c r="G6" s="1">
        <f t="shared" si="0"/>
        <v>60144.444444444445</v>
      </c>
      <c r="H6" s="1">
        <f t="shared" si="0"/>
        <v>59766.666666666664</v>
      </c>
      <c r="I6" s="1">
        <f t="shared" si="0"/>
        <v>59388.888888888883</v>
      </c>
      <c r="J6" s="1">
        <f t="shared" si="0"/>
        <v>59011.111111111102</v>
      </c>
      <c r="K6" s="1">
        <f t="shared" si="0"/>
        <v>58633.333333333336</v>
      </c>
      <c r="L6" s="1">
        <f t="shared" si="0"/>
        <v>58255.555555555555</v>
      </c>
      <c r="M6" s="1">
        <f t="shared" si="0"/>
        <v>57877.777777777774</v>
      </c>
      <c r="N6" s="1">
        <f t="shared" si="0"/>
        <v>57500</v>
      </c>
      <c r="O6" s="1">
        <f t="shared" si="0"/>
        <v>57130</v>
      </c>
      <c r="P6" s="1">
        <f t="shared" si="0"/>
        <v>56760</v>
      </c>
      <c r="Q6" s="1">
        <f t="shared" si="0"/>
        <v>56390</v>
      </c>
      <c r="R6" s="1">
        <f t="shared" si="0"/>
        <v>56020</v>
      </c>
      <c r="S6" s="1">
        <f t="shared" si="0"/>
        <v>55650</v>
      </c>
      <c r="T6" s="1">
        <f t="shared" si="0"/>
        <v>55280</v>
      </c>
      <c r="U6" s="1">
        <f t="shared" si="0"/>
        <v>54910</v>
      </c>
      <c r="V6" s="1">
        <f t="shared" si="0"/>
        <v>54540</v>
      </c>
      <c r="W6" s="1">
        <f t="shared" si="0"/>
        <v>54170</v>
      </c>
      <c r="X6" s="1">
        <f t="shared" si="0"/>
        <v>53800</v>
      </c>
      <c r="Y6" s="1">
        <f t="shared" si="0"/>
        <v>53779.999999999993</v>
      </c>
      <c r="Z6" s="1">
        <f t="shared" si="0"/>
        <v>53760</v>
      </c>
      <c r="AA6" s="1">
        <f t="shared" si="0"/>
        <v>53739.999999999993</v>
      </c>
      <c r="AB6" s="1">
        <f t="shared" si="0"/>
        <v>53720</v>
      </c>
      <c r="AC6" s="1">
        <f t="shared" si="0"/>
        <v>53699.999999999993</v>
      </c>
      <c r="AD6" s="1">
        <f t="shared" si="0"/>
        <v>53680</v>
      </c>
      <c r="AE6" s="1">
        <f t="shared" si="0"/>
        <v>53660</v>
      </c>
      <c r="AF6" s="1">
        <f t="shared" si="0"/>
        <v>53640</v>
      </c>
      <c r="AG6" s="1">
        <f t="shared" si="0"/>
        <v>53620</v>
      </c>
      <c r="AH6" s="1">
        <f t="shared" si="0"/>
        <v>53600</v>
      </c>
      <c r="AI6" s="1">
        <f t="shared" si="0"/>
        <v>53420</v>
      </c>
      <c r="AJ6" s="1">
        <f t="shared" si="0"/>
        <v>53240</v>
      </c>
      <c r="AK6" s="1">
        <f t="shared" si="0"/>
        <v>53060</v>
      </c>
      <c r="AL6" s="1">
        <f t="shared" si="0"/>
        <v>52880</v>
      </c>
      <c r="AM6" s="1">
        <f t="shared" si="0"/>
        <v>52700</v>
      </c>
      <c r="AN6" s="1">
        <f t="shared" si="0"/>
        <v>52520</v>
      </c>
      <c r="AO6" s="1">
        <f t="shared" si="0"/>
        <v>52340</v>
      </c>
      <c r="AP6" s="1">
        <f t="shared" si="0"/>
        <v>52160.000000000007</v>
      </c>
      <c r="AQ6" s="1">
        <f t="shared" si="0"/>
        <v>51980.000000000007</v>
      </c>
      <c r="AR6" s="1">
        <f t="shared" si="0"/>
        <v>51800.000000000007</v>
      </c>
      <c r="AS6" s="14">
        <f t="shared" ref="AS6:BB6" si="1">AS2*1000</f>
        <v>51620</v>
      </c>
      <c r="AT6" s="14">
        <f t="shared" si="1"/>
        <v>51440</v>
      </c>
      <c r="AU6" s="14">
        <f t="shared" si="1"/>
        <v>51260</v>
      </c>
      <c r="AV6" s="14">
        <f t="shared" si="1"/>
        <v>51080</v>
      </c>
      <c r="AW6" s="14">
        <f t="shared" si="1"/>
        <v>50900</v>
      </c>
      <c r="AX6" s="14">
        <f t="shared" si="1"/>
        <v>50720</v>
      </c>
      <c r="AY6" s="14">
        <f t="shared" si="1"/>
        <v>50540</v>
      </c>
      <c r="AZ6" s="14">
        <f t="shared" si="1"/>
        <v>50360</v>
      </c>
      <c r="BA6" s="14">
        <f t="shared" si="1"/>
        <v>50180</v>
      </c>
      <c r="BB6" s="14">
        <f t="shared" si="1"/>
        <v>50000</v>
      </c>
    </row>
    <row r="7" spans="1:54" x14ac:dyDescent="0.3">
      <c r="C7" s="1" t="s">
        <v>27</v>
      </c>
      <c r="E7" s="1">
        <f t="shared" ref="E7:T8" si="2">E3*1000</f>
        <v>32900</v>
      </c>
      <c r="F7" s="1">
        <f t="shared" si="2"/>
        <v>32244.444444444442</v>
      </c>
      <c r="G7" s="1">
        <f t="shared" si="2"/>
        <v>31588.888888888887</v>
      </c>
      <c r="H7" s="1">
        <f t="shared" si="2"/>
        <v>30933.333333333332</v>
      </c>
      <c r="I7" s="1">
        <f t="shared" si="2"/>
        <v>30277.777777777777</v>
      </c>
      <c r="J7" s="1">
        <f t="shared" si="2"/>
        <v>29622.222222222223</v>
      </c>
      <c r="K7" s="1">
        <f t="shared" si="2"/>
        <v>28966.666666666668</v>
      </c>
      <c r="L7" s="1">
        <f t="shared" si="2"/>
        <v>28311.111111111113</v>
      </c>
      <c r="M7" s="1">
        <f t="shared" si="2"/>
        <v>27655.555555555558</v>
      </c>
      <c r="N7" s="1">
        <f t="shared" si="2"/>
        <v>27000.000000000004</v>
      </c>
      <c r="O7" s="1">
        <f t="shared" si="2"/>
        <v>26650.000000000004</v>
      </c>
      <c r="P7" s="1">
        <f t="shared" si="2"/>
        <v>26300.000000000004</v>
      </c>
      <c r="Q7" s="1">
        <f t="shared" si="2"/>
        <v>25950.000000000004</v>
      </c>
      <c r="R7" s="1">
        <f t="shared" si="2"/>
        <v>25600.000000000004</v>
      </c>
      <c r="S7" s="1">
        <f t="shared" si="2"/>
        <v>25250.000000000004</v>
      </c>
      <c r="T7" s="1">
        <f t="shared" si="2"/>
        <v>24900.000000000007</v>
      </c>
      <c r="U7" s="1">
        <f t="shared" si="0"/>
        <v>24550.000000000004</v>
      </c>
      <c r="V7" s="1">
        <f t="shared" si="0"/>
        <v>24200.000000000004</v>
      </c>
      <c r="W7" s="1">
        <f t="shared" si="0"/>
        <v>23850.000000000004</v>
      </c>
      <c r="X7" s="1">
        <f t="shared" si="0"/>
        <v>23500.000000000004</v>
      </c>
      <c r="Y7" s="1">
        <f t="shared" si="0"/>
        <v>23190.000000000004</v>
      </c>
      <c r="Z7" s="1">
        <f t="shared" si="0"/>
        <v>22880.000000000004</v>
      </c>
      <c r="AA7" s="1">
        <f t="shared" si="0"/>
        <v>22570.000000000004</v>
      </c>
      <c r="AB7" s="1">
        <f t="shared" si="0"/>
        <v>22260.000000000004</v>
      </c>
      <c r="AC7" s="1">
        <f t="shared" si="0"/>
        <v>21950.000000000004</v>
      </c>
      <c r="AD7" s="1">
        <f t="shared" si="0"/>
        <v>21640.000000000004</v>
      </c>
      <c r="AE7" s="1">
        <f t="shared" si="0"/>
        <v>21330.000000000004</v>
      </c>
      <c r="AF7" s="1">
        <f t="shared" si="0"/>
        <v>21020.000000000004</v>
      </c>
      <c r="AG7" s="1">
        <f t="shared" si="0"/>
        <v>20710.000000000004</v>
      </c>
      <c r="AH7" s="1">
        <f t="shared" si="0"/>
        <v>20400.000000000004</v>
      </c>
      <c r="AI7" s="1">
        <f t="shared" si="0"/>
        <v>20210</v>
      </c>
      <c r="AJ7" s="1">
        <f t="shared" si="0"/>
        <v>20020.000000000004</v>
      </c>
      <c r="AK7" s="1">
        <f t="shared" si="0"/>
        <v>19830.000000000004</v>
      </c>
      <c r="AL7" s="1">
        <f t="shared" si="0"/>
        <v>19640</v>
      </c>
      <c r="AM7" s="1">
        <f t="shared" si="0"/>
        <v>19450.000000000004</v>
      </c>
      <c r="AN7" s="1">
        <f t="shared" si="0"/>
        <v>19260</v>
      </c>
      <c r="AO7" s="1">
        <f t="shared" si="0"/>
        <v>19070</v>
      </c>
      <c r="AP7" s="1">
        <f t="shared" si="0"/>
        <v>18880.000000000004</v>
      </c>
      <c r="AQ7" s="1">
        <f t="shared" si="0"/>
        <v>18690</v>
      </c>
      <c r="AR7" s="1">
        <f t="shared" si="0"/>
        <v>18500.000000000004</v>
      </c>
      <c r="AS7" s="14">
        <f t="shared" ref="AS7:BB7" si="3">AS3*1000</f>
        <v>18310</v>
      </c>
      <c r="AT7" s="14">
        <f t="shared" si="3"/>
        <v>18120</v>
      </c>
      <c r="AU7" s="14">
        <f t="shared" si="3"/>
        <v>17930</v>
      </c>
      <c r="AV7" s="14">
        <f t="shared" si="3"/>
        <v>17740</v>
      </c>
      <c r="AW7" s="14">
        <f t="shared" si="3"/>
        <v>17550</v>
      </c>
      <c r="AX7" s="14">
        <f t="shared" si="3"/>
        <v>17360</v>
      </c>
      <c r="AY7" s="14">
        <f t="shared" si="3"/>
        <v>17170</v>
      </c>
      <c r="AZ7" s="14">
        <f t="shared" si="3"/>
        <v>16980</v>
      </c>
      <c r="BA7" s="14">
        <f t="shared" si="3"/>
        <v>16790</v>
      </c>
      <c r="BB7" s="14">
        <f t="shared" si="3"/>
        <v>16600</v>
      </c>
    </row>
    <row r="8" spans="1:54" x14ac:dyDescent="0.3">
      <c r="C8" s="1" t="s">
        <v>28</v>
      </c>
      <c r="E8" s="1">
        <f t="shared" si="2"/>
        <v>15300</v>
      </c>
      <c r="F8" s="1">
        <f t="shared" si="0"/>
        <v>15222.222222222223</v>
      </c>
      <c r="G8" s="1">
        <f t="shared" si="0"/>
        <v>15144.444444444445</v>
      </c>
      <c r="H8" s="1">
        <f t="shared" si="0"/>
        <v>15066.666666666666</v>
      </c>
      <c r="I8" s="1">
        <f t="shared" si="0"/>
        <v>14988.888888888889</v>
      </c>
      <c r="J8" s="1">
        <f t="shared" si="0"/>
        <v>14911.111111111111</v>
      </c>
      <c r="K8" s="1">
        <f t="shared" si="0"/>
        <v>14833.333333333334</v>
      </c>
      <c r="L8" s="1">
        <f t="shared" si="0"/>
        <v>14755.555555555555</v>
      </c>
      <c r="M8" s="1">
        <f t="shared" si="0"/>
        <v>14677.777777777777</v>
      </c>
      <c r="N8" s="1">
        <f t="shared" si="0"/>
        <v>14600</v>
      </c>
      <c r="O8" s="1">
        <f t="shared" si="0"/>
        <v>14629.999999999998</v>
      </c>
      <c r="P8" s="1">
        <f t="shared" si="0"/>
        <v>14660</v>
      </c>
      <c r="Q8" s="1">
        <f t="shared" si="0"/>
        <v>14690</v>
      </c>
      <c r="R8" s="1">
        <f t="shared" si="0"/>
        <v>14720</v>
      </c>
      <c r="S8" s="1">
        <f t="shared" si="0"/>
        <v>14750</v>
      </c>
      <c r="T8" s="1">
        <f t="shared" si="0"/>
        <v>14780.000000000002</v>
      </c>
      <c r="U8" s="1">
        <f t="shared" si="0"/>
        <v>14810</v>
      </c>
      <c r="V8" s="1">
        <f t="shared" si="0"/>
        <v>14840</v>
      </c>
      <c r="W8" s="1">
        <f t="shared" si="0"/>
        <v>14870.000000000002</v>
      </c>
      <c r="X8" s="1">
        <f t="shared" si="0"/>
        <v>14900</v>
      </c>
      <c r="Y8" s="1">
        <f t="shared" si="0"/>
        <v>14870.000000000002</v>
      </c>
      <c r="Z8" s="1">
        <f t="shared" si="0"/>
        <v>14840</v>
      </c>
      <c r="AA8" s="1">
        <f t="shared" si="0"/>
        <v>14810</v>
      </c>
      <c r="AB8" s="1">
        <f t="shared" si="0"/>
        <v>14780</v>
      </c>
      <c r="AC8" s="1">
        <f t="shared" si="0"/>
        <v>14750</v>
      </c>
      <c r="AD8" s="1">
        <f t="shared" si="0"/>
        <v>14719.999999999998</v>
      </c>
      <c r="AE8" s="1">
        <f t="shared" si="0"/>
        <v>14690</v>
      </c>
      <c r="AF8" s="1">
        <f t="shared" si="0"/>
        <v>14660</v>
      </c>
      <c r="AG8" s="1">
        <f t="shared" si="0"/>
        <v>14629.999999999998</v>
      </c>
      <c r="AH8" s="1">
        <f t="shared" si="0"/>
        <v>14600</v>
      </c>
      <c r="AI8" s="1">
        <f t="shared" si="0"/>
        <v>14580</v>
      </c>
      <c r="AJ8" s="1">
        <f t="shared" si="0"/>
        <v>14560</v>
      </c>
      <c r="AK8" s="1">
        <f t="shared" si="0"/>
        <v>14540</v>
      </c>
      <c r="AL8" s="1">
        <f t="shared" si="0"/>
        <v>14520</v>
      </c>
      <c r="AM8" s="1">
        <f t="shared" si="0"/>
        <v>14500</v>
      </c>
      <c r="AN8" s="1">
        <f t="shared" si="0"/>
        <v>14480</v>
      </c>
      <c r="AO8" s="1">
        <f t="shared" si="0"/>
        <v>14460</v>
      </c>
      <c r="AP8" s="1">
        <f t="shared" si="0"/>
        <v>14440.000000000002</v>
      </c>
      <c r="AQ8" s="1">
        <f t="shared" si="0"/>
        <v>14420</v>
      </c>
      <c r="AR8" s="1">
        <f t="shared" si="0"/>
        <v>14400</v>
      </c>
      <c r="AS8" s="14">
        <f t="shared" ref="AS8:BB8" si="4">AS4*1000</f>
        <v>14380</v>
      </c>
      <c r="AT8" s="14">
        <f t="shared" si="4"/>
        <v>14360</v>
      </c>
      <c r="AU8" s="14">
        <f t="shared" si="4"/>
        <v>14340</v>
      </c>
      <c r="AV8" s="14">
        <f t="shared" si="4"/>
        <v>14320</v>
      </c>
      <c r="AW8" s="14">
        <f t="shared" si="4"/>
        <v>14300</v>
      </c>
      <c r="AX8" s="14">
        <f t="shared" si="4"/>
        <v>14280</v>
      </c>
      <c r="AY8" s="14">
        <f t="shared" si="4"/>
        <v>14260</v>
      </c>
      <c r="AZ8" s="14">
        <f t="shared" si="4"/>
        <v>14240</v>
      </c>
      <c r="BA8" s="14">
        <f t="shared" si="4"/>
        <v>14220</v>
      </c>
      <c r="BB8" s="14">
        <f t="shared" si="4"/>
        <v>14200</v>
      </c>
    </row>
    <row r="9" spans="1:54" x14ac:dyDescent="0.3">
      <c r="AS9" s="1" t="s">
        <v>44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90D8D-F1FB-400B-98E0-8A4E28570319}">
  <dimension ref="A1:AY6"/>
  <sheetViews>
    <sheetView workbookViewId="0">
      <selection activeCell="D6" sqref="D6:AX6"/>
    </sheetView>
  </sheetViews>
  <sheetFormatPr defaultRowHeight="14.4" x14ac:dyDescent="0.3"/>
  <cols>
    <col min="1" max="1" width="8.88671875" style="2"/>
    <col min="2" max="2" width="17.88671875" style="2" bestFit="1" customWidth="1"/>
    <col min="3" max="3" width="17.88671875" style="2" customWidth="1"/>
    <col min="4" max="28" width="14.88671875" bestFit="1" customWidth="1"/>
    <col min="29" max="49" width="16.44140625" bestFit="1" customWidth="1"/>
    <col min="50" max="50" width="17.77734375" customWidth="1"/>
  </cols>
  <sheetData>
    <row r="1" spans="1:51" s="12" customFormat="1" x14ac:dyDescent="0.3">
      <c r="A1" s="12" t="s">
        <v>1</v>
      </c>
      <c r="B1" s="12" t="s">
        <v>35</v>
      </c>
      <c r="C1" s="12" t="s">
        <v>3</v>
      </c>
      <c r="D1" s="12">
        <v>1971</v>
      </c>
      <c r="E1" s="12">
        <v>1972</v>
      </c>
      <c r="F1" s="12">
        <v>1973</v>
      </c>
      <c r="G1" s="12">
        <v>1974</v>
      </c>
      <c r="H1" s="12">
        <v>1975</v>
      </c>
      <c r="I1" s="12">
        <v>1976</v>
      </c>
      <c r="J1" s="12">
        <v>1977</v>
      </c>
      <c r="K1" s="12">
        <v>1978</v>
      </c>
      <c r="L1" s="12">
        <v>1979</v>
      </c>
      <c r="M1" s="12">
        <v>1980</v>
      </c>
      <c r="N1" s="12">
        <v>1981</v>
      </c>
      <c r="O1" s="12">
        <v>1982</v>
      </c>
      <c r="P1" s="12">
        <v>1983</v>
      </c>
      <c r="Q1" s="12">
        <v>1984</v>
      </c>
      <c r="R1" s="12">
        <v>1985</v>
      </c>
      <c r="S1" s="12">
        <v>1986</v>
      </c>
      <c r="T1" s="12">
        <v>1987</v>
      </c>
      <c r="U1" s="12">
        <v>1988</v>
      </c>
      <c r="V1" s="12">
        <v>1989</v>
      </c>
      <c r="W1" s="12">
        <v>1990</v>
      </c>
      <c r="X1" s="12">
        <v>1991</v>
      </c>
      <c r="Y1" s="12">
        <v>1992</v>
      </c>
      <c r="Z1" s="12">
        <v>1993</v>
      </c>
      <c r="AA1" s="12">
        <v>1994</v>
      </c>
      <c r="AB1" s="12">
        <v>1995</v>
      </c>
      <c r="AC1" s="12">
        <v>1996</v>
      </c>
      <c r="AD1" s="12">
        <v>1997</v>
      </c>
      <c r="AE1" s="12">
        <v>1998</v>
      </c>
      <c r="AF1" s="12">
        <v>1999</v>
      </c>
      <c r="AG1" s="12">
        <v>2000</v>
      </c>
      <c r="AH1" s="12">
        <v>2001</v>
      </c>
      <c r="AI1" s="12">
        <v>2002</v>
      </c>
      <c r="AJ1" s="12">
        <v>2003</v>
      </c>
      <c r="AK1" s="12">
        <v>2004</v>
      </c>
      <c r="AL1" s="12">
        <v>2005</v>
      </c>
      <c r="AM1" s="12">
        <v>2006</v>
      </c>
      <c r="AN1" s="12">
        <v>2007</v>
      </c>
      <c r="AO1" s="12">
        <v>2008</v>
      </c>
      <c r="AP1" s="12">
        <v>2009</v>
      </c>
      <c r="AQ1" s="12">
        <v>2010</v>
      </c>
      <c r="AR1" s="12">
        <v>2011</v>
      </c>
      <c r="AS1" s="12">
        <v>2012</v>
      </c>
      <c r="AT1" s="12">
        <v>2013</v>
      </c>
      <c r="AU1" s="11">
        <v>2014</v>
      </c>
      <c r="AV1" s="11">
        <v>2015</v>
      </c>
      <c r="AW1" s="11">
        <v>2016</v>
      </c>
      <c r="AX1" s="11">
        <v>2017</v>
      </c>
    </row>
    <row r="2" spans="1:51" x14ac:dyDescent="0.3">
      <c r="A2" s="1" t="s">
        <v>31</v>
      </c>
      <c r="B2" s="1" t="s">
        <v>34</v>
      </c>
      <c r="C2" s="1" t="s">
        <v>37</v>
      </c>
      <c r="D2" s="8">
        <v>806320.17319494905</v>
      </c>
      <c r="E2" s="8">
        <v>882618.88350019895</v>
      </c>
      <c r="F2" s="8">
        <v>958917.59380545898</v>
      </c>
      <c r="G2" s="8">
        <v>1035216.30411071</v>
      </c>
      <c r="H2" s="8">
        <v>1111515.0144159601</v>
      </c>
      <c r="I2" s="8">
        <v>1187813.7247212101</v>
      </c>
      <c r="J2" s="8">
        <v>1264112.4350264501</v>
      </c>
      <c r="K2" s="8">
        <v>1340411.1453317101</v>
      </c>
      <c r="L2" s="8">
        <v>1416709.8556369599</v>
      </c>
      <c r="M2" s="8">
        <v>1493008.5659422099</v>
      </c>
      <c r="N2" s="8">
        <v>1569307.2762474599</v>
      </c>
      <c r="O2" s="8">
        <v>1645605.9865527099</v>
      </c>
      <c r="P2" s="8">
        <v>1721904.69685796</v>
      </c>
      <c r="Q2" s="8">
        <v>1798203.40716321</v>
      </c>
      <c r="R2" s="8">
        <v>1874502.11746846</v>
      </c>
      <c r="S2" s="8">
        <v>1950800.82777371</v>
      </c>
      <c r="T2" s="8">
        <v>2027099.53807896</v>
      </c>
      <c r="U2" s="8">
        <v>2103398.2483842098</v>
      </c>
      <c r="V2" s="8">
        <v>2179696.9586894601</v>
      </c>
      <c r="W2" s="7">
        <v>2285315.2799999998</v>
      </c>
      <c r="X2" s="7">
        <v>2262070.59</v>
      </c>
      <c r="Y2" s="7">
        <v>2321134.2000000002</v>
      </c>
      <c r="Z2" s="7">
        <v>2384111.36</v>
      </c>
      <c r="AA2" s="7">
        <v>2541105.41</v>
      </c>
      <c r="AB2" s="7">
        <v>2688393.02</v>
      </c>
      <c r="AC2" s="7">
        <v>2794402.13</v>
      </c>
      <c r="AD2" s="7">
        <v>2918331.79</v>
      </c>
      <c r="AE2" s="7">
        <v>2976309.32</v>
      </c>
      <c r="AF2" s="7">
        <v>3080004.04</v>
      </c>
      <c r="AG2" s="7">
        <v>3046002.2</v>
      </c>
      <c r="AH2" s="7">
        <v>3006152.91</v>
      </c>
      <c r="AI2" s="7">
        <v>3033717.21</v>
      </c>
      <c r="AJ2" s="7">
        <v>3121343.66</v>
      </c>
      <c r="AK2" s="7">
        <v>3295111.01</v>
      </c>
      <c r="AL2" s="7">
        <v>3360252.26</v>
      </c>
      <c r="AM2" s="7">
        <v>3394388.67</v>
      </c>
      <c r="AN2" s="7">
        <v>3658705.96</v>
      </c>
      <c r="AO2" s="7">
        <v>3696511.22</v>
      </c>
      <c r="AP2" s="7">
        <v>3651762.36</v>
      </c>
      <c r="AQ2" s="7">
        <v>3856725.13</v>
      </c>
      <c r="AR2" s="7">
        <v>3957884.17</v>
      </c>
      <c r="AS2" s="7">
        <v>4043163.2</v>
      </c>
      <c r="AT2" s="7">
        <v>4024881.53</v>
      </c>
      <c r="AU2" s="25" t="s">
        <v>45</v>
      </c>
      <c r="AV2" s="23">
        <v>4061364.5</v>
      </c>
      <c r="AW2" s="23">
        <v>4088247.57</v>
      </c>
      <c r="AX2" s="23">
        <v>4113591.25</v>
      </c>
      <c r="AY2" s="21"/>
    </row>
    <row r="3" spans="1:51" x14ac:dyDescent="0.3">
      <c r="A3" s="1"/>
      <c r="B3" s="1"/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24"/>
      <c r="AV3" s="24"/>
      <c r="AW3" s="24"/>
      <c r="AX3" s="24"/>
      <c r="AY3" s="21"/>
    </row>
    <row r="4" spans="1:51" x14ac:dyDescent="0.3">
      <c r="A4" s="1"/>
      <c r="B4" s="1"/>
      <c r="C4" s="1" t="s">
        <v>32</v>
      </c>
      <c r="D4" s="7">
        <v>190291560874.008</v>
      </c>
      <c r="E4" s="7">
        <v>213397632277.38101</v>
      </c>
      <c r="F4" s="7">
        <v>237385377666.50699</v>
      </c>
      <c r="G4" s="7">
        <v>262254797041.38</v>
      </c>
      <c r="H4" s="7">
        <v>288005890402.00201</v>
      </c>
      <c r="I4" s="7">
        <v>314638657748.37402</v>
      </c>
      <c r="J4" s="7">
        <v>342153099080.49298</v>
      </c>
      <c r="K4" s="7">
        <v>370549214398.36603</v>
      </c>
      <c r="L4" s="7">
        <v>399827003701.987</v>
      </c>
      <c r="M4" s="7">
        <v>429986466991.35602</v>
      </c>
      <c r="N4" s="7">
        <v>460120893395.755</v>
      </c>
      <c r="O4" s="7">
        <v>491048826387.32898</v>
      </c>
      <c r="P4" s="7">
        <v>522770265966.07703</v>
      </c>
      <c r="Q4" s="7">
        <v>555285212131.99902</v>
      </c>
      <c r="R4" s="7">
        <v>588593664885.09595</v>
      </c>
      <c r="S4" s="7">
        <v>622695624225.36804</v>
      </c>
      <c r="T4" s="7">
        <v>657591090152.81494</v>
      </c>
      <c r="U4" s="7">
        <v>693280062667.43604</v>
      </c>
      <c r="V4" s="7">
        <v>729762541769.23096</v>
      </c>
      <c r="W4" s="7">
        <v>777007195200</v>
      </c>
      <c r="X4" s="7">
        <v>781092974727</v>
      </c>
      <c r="Y4" s="7">
        <v>813789650520</v>
      </c>
      <c r="Z4" s="7">
        <v>848505233024</v>
      </c>
      <c r="AA4" s="7">
        <v>917847274092</v>
      </c>
      <c r="AB4" s="7">
        <v>985296041830</v>
      </c>
      <c r="AC4" s="7">
        <v>1038958711934</v>
      </c>
      <c r="AD4" s="7">
        <v>1100502918009</v>
      </c>
      <c r="AE4" s="7">
        <v>1138140683968</v>
      </c>
      <c r="AF4" s="7">
        <v>1194117566308</v>
      </c>
      <c r="AG4" s="7">
        <v>1197078864600</v>
      </c>
      <c r="AH4" s="7">
        <v>1197651319344</v>
      </c>
      <c r="AI4" s="7">
        <v>1225015009398</v>
      </c>
      <c r="AJ4" s="7">
        <v>1277253825672</v>
      </c>
      <c r="AK4" s="7">
        <v>1366153024746</v>
      </c>
      <c r="AL4" s="7">
        <v>1411305949200</v>
      </c>
      <c r="AM4" s="7">
        <v>1443972940218</v>
      </c>
      <c r="AN4" s="7">
        <v>1576170527568</v>
      </c>
      <c r="AO4" s="7">
        <v>1612418194164</v>
      </c>
      <c r="AP4" s="7">
        <v>1612618258176</v>
      </c>
      <c r="AQ4" s="7">
        <v>1723956133110</v>
      </c>
      <c r="AR4" s="7">
        <v>1790546798508</v>
      </c>
      <c r="AS4" s="7">
        <v>1850960112960</v>
      </c>
      <c r="AT4" s="7">
        <v>1864325124696</v>
      </c>
      <c r="AU4" s="22">
        <f>AU2*'Pesticide EE Ext'!AV6</f>
        <v>1923969970032</v>
      </c>
      <c r="AV4" s="22">
        <f>AV2*'Pesticide EE Ext'!AW6</f>
        <v>1925086773000</v>
      </c>
      <c r="AW4" s="22">
        <f>AW2*'Pesticide EE Ext'!AX6</f>
        <v>1959905885058</v>
      </c>
      <c r="AX4" s="22">
        <f>AX2*'Pesticide EE Ext'!AY6</f>
        <v>1994269038000</v>
      </c>
      <c r="AY4" s="21"/>
    </row>
    <row r="5" spans="1:51" x14ac:dyDescent="0.3">
      <c r="A5" s="1"/>
      <c r="B5" s="1"/>
      <c r="C5" s="1" t="s">
        <v>33</v>
      </c>
      <c r="D5" s="7">
        <f t="shared" ref="D5:AT5" si="0">D4*0.000001</f>
        <v>190291.56087400799</v>
      </c>
      <c r="E5" s="7">
        <f t="shared" si="0"/>
        <v>213397.632277381</v>
      </c>
      <c r="F5" s="7">
        <f t="shared" si="0"/>
        <v>237385.37766650697</v>
      </c>
      <c r="G5" s="7">
        <f t="shared" si="0"/>
        <v>262254.79704138002</v>
      </c>
      <c r="H5" s="7">
        <f t="shared" si="0"/>
        <v>288005.89040200203</v>
      </c>
      <c r="I5" s="7">
        <f t="shared" si="0"/>
        <v>314638.65774837398</v>
      </c>
      <c r="J5" s="7">
        <f t="shared" si="0"/>
        <v>342153.09908049298</v>
      </c>
      <c r="K5" s="7">
        <f t="shared" si="0"/>
        <v>370549.21439836599</v>
      </c>
      <c r="L5" s="7">
        <f t="shared" si="0"/>
        <v>399827.00370198698</v>
      </c>
      <c r="M5" s="7">
        <f t="shared" si="0"/>
        <v>429986.46699135599</v>
      </c>
      <c r="N5" s="7">
        <f t="shared" si="0"/>
        <v>460120.89339575497</v>
      </c>
      <c r="O5" s="7">
        <f t="shared" si="0"/>
        <v>491048.82638732897</v>
      </c>
      <c r="P5" s="7">
        <f t="shared" si="0"/>
        <v>522770.26596607699</v>
      </c>
      <c r="Q5" s="7">
        <f t="shared" si="0"/>
        <v>555285.21213199897</v>
      </c>
      <c r="R5" s="7">
        <f t="shared" si="0"/>
        <v>588593.6648850959</v>
      </c>
      <c r="S5" s="7">
        <f t="shared" si="0"/>
        <v>622695.62422536802</v>
      </c>
      <c r="T5" s="7">
        <f t="shared" si="0"/>
        <v>657591.09015281487</v>
      </c>
      <c r="U5" s="7">
        <f t="shared" si="0"/>
        <v>693280.06266743597</v>
      </c>
      <c r="V5" s="7">
        <f t="shared" si="0"/>
        <v>729762.54176923097</v>
      </c>
      <c r="W5" s="7">
        <f t="shared" si="0"/>
        <v>777007.19519999996</v>
      </c>
      <c r="X5" s="7">
        <f t="shared" si="0"/>
        <v>781092.97472699999</v>
      </c>
      <c r="Y5" s="7">
        <f t="shared" si="0"/>
        <v>813789.65051999991</v>
      </c>
      <c r="Z5" s="7">
        <f t="shared" si="0"/>
        <v>848505.23302399996</v>
      </c>
      <c r="AA5" s="7">
        <f t="shared" si="0"/>
        <v>917847.27409199998</v>
      </c>
      <c r="AB5" s="7">
        <f t="shared" si="0"/>
        <v>985296.04183</v>
      </c>
      <c r="AC5" s="7">
        <f t="shared" si="0"/>
        <v>1038958.7119339999</v>
      </c>
      <c r="AD5" s="7">
        <f t="shared" si="0"/>
        <v>1100502.9180089999</v>
      </c>
      <c r="AE5" s="7">
        <f t="shared" si="0"/>
        <v>1138140.6839679999</v>
      </c>
      <c r="AF5" s="7">
        <f t="shared" si="0"/>
        <v>1194117.5663079999</v>
      </c>
      <c r="AG5" s="7">
        <f t="shared" si="0"/>
        <v>1197078.8646</v>
      </c>
      <c r="AH5" s="7">
        <f t="shared" si="0"/>
        <v>1197651.319344</v>
      </c>
      <c r="AI5" s="7">
        <f t="shared" si="0"/>
        <v>1225015.0093979998</v>
      </c>
      <c r="AJ5" s="7">
        <f t="shared" si="0"/>
        <v>1277253.8256719999</v>
      </c>
      <c r="AK5" s="7">
        <f t="shared" si="0"/>
        <v>1366153.0247459998</v>
      </c>
      <c r="AL5" s="7">
        <f t="shared" si="0"/>
        <v>1411305.9491999999</v>
      </c>
      <c r="AM5" s="7">
        <f t="shared" si="0"/>
        <v>1443972.940218</v>
      </c>
      <c r="AN5" s="7">
        <f t="shared" si="0"/>
        <v>1576170.5275679999</v>
      </c>
      <c r="AO5" s="7">
        <f t="shared" si="0"/>
        <v>1612418.194164</v>
      </c>
      <c r="AP5" s="7">
        <f t="shared" si="0"/>
        <v>1612618.2581759999</v>
      </c>
      <c r="AQ5" s="7">
        <f t="shared" si="0"/>
        <v>1723956.1331099998</v>
      </c>
      <c r="AR5" s="7">
        <f t="shared" si="0"/>
        <v>1790546.7985079999</v>
      </c>
      <c r="AS5" s="7">
        <f t="shared" si="0"/>
        <v>1850960.1129599998</v>
      </c>
      <c r="AT5" s="7">
        <f t="shared" si="0"/>
        <v>1864325.124696</v>
      </c>
      <c r="AU5" s="7">
        <f t="shared" ref="AU5:AX5" si="1">AU4*0.000001</f>
        <v>1923969.970032</v>
      </c>
      <c r="AV5" s="7">
        <f t="shared" si="1"/>
        <v>1925086.7729999998</v>
      </c>
      <c r="AW5" s="7">
        <f t="shared" si="1"/>
        <v>1959905.885058</v>
      </c>
      <c r="AX5" s="7">
        <f t="shared" si="1"/>
        <v>1994269.0379999999</v>
      </c>
      <c r="AY5" s="21"/>
    </row>
    <row r="6" spans="1:51" x14ac:dyDescent="0.3">
      <c r="C6" s="1" t="s">
        <v>42</v>
      </c>
      <c r="D6" s="9">
        <f>D5/1000000</f>
        <v>0.190291560874008</v>
      </c>
      <c r="E6" s="9">
        <f t="shared" ref="E6:AT6" si="2">E5/1000000</f>
        <v>0.21339763227738098</v>
      </c>
      <c r="F6" s="9">
        <f t="shared" si="2"/>
        <v>0.23738537766650697</v>
      </c>
      <c r="G6" s="9">
        <f t="shared" si="2"/>
        <v>0.26225479704137999</v>
      </c>
      <c r="H6" s="9">
        <f t="shared" si="2"/>
        <v>0.28800589040200203</v>
      </c>
      <c r="I6" s="9">
        <f t="shared" si="2"/>
        <v>0.31463865774837396</v>
      </c>
      <c r="J6" s="9">
        <f t="shared" si="2"/>
        <v>0.34215309908049296</v>
      </c>
      <c r="K6" s="9">
        <f t="shared" si="2"/>
        <v>0.37054921439836597</v>
      </c>
      <c r="L6" s="9">
        <f t="shared" si="2"/>
        <v>0.39982700370198698</v>
      </c>
      <c r="M6" s="9">
        <f t="shared" si="2"/>
        <v>0.42998646699135601</v>
      </c>
      <c r="N6" s="9">
        <f t="shared" si="2"/>
        <v>0.46012089339575496</v>
      </c>
      <c r="O6" s="9">
        <f t="shared" si="2"/>
        <v>0.491048826387329</v>
      </c>
      <c r="P6" s="9">
        <f t="shared" si="2"/>
        <v>0.52277026596607701</v>
      </c>
      <c r="Q6" s="9">
        <f t="shared" si="2"/>
        <v>0.555285212131999</v>
      </c>
      <c r="R6" s="9">
        <f t="shared" si="2"/>
        <v>0.5885936648850959</v>
      </c>
      <c r="S6" s="9">
        <f t="shared" si="2"/>
        <v>0.62269562422536806</v>
      </c>
      <c r="T6" s="9">
        <f t="shared" si="2"/>
        <v>0.65759109015281492</v>
      </c>
      <c r="U6" s="9">
        <f t="shared" si="2"/>
        <v>0.69328006266743591</v>
      </c>
      <c r="V6" s="9">
        <f t="shared" si="2"/>
        <v>0.72976254176923094</v>
      </c>
      <c r="W6" s="9">
        <f t="shared" si="2"/>
        <v>0.77700719519999994</v>
      </c>
      <c r="X6" s="9">
        <f t="shared" si="2"/>
        <v>0.78109297472700001</v>
      </c>
      <c r="Y6" s="9">
        <f t="shared" si="2"/>
        <v>0.81378965051999996</v>
      </c>
      <c r="Z6" s="9">
        <f t="shared" si="2"/>
        <v>0.84850523302399994</v>
      </c>
      <c r="AA6" s="9">
        <f t="shared" si="2"/>
        <v>0.91784727409199995</v>
      </c>
      <c r="AB6" s="9">
        <f t="shared" si="2"/>
        <v>0.98529604182999997</v>
      </c>
      <c r="AC6" s="9">
        <f t="shared" si="2"/>
        <v>1.0389587119339998</v>
      </c>
      <c r="AD6" s="9">
        <f t="shared" si="2"/>
        <v>1.1005029180089998</v>
      </c>
      <c r="AE6" s="9">
        <f t="shared" si="2"/>
        <v>1.1381406839679999</v>
      </c>
      <c r="AF6" s="9">
        <f t="shared" si="2"/>
        <v>1.1941175663079999</v>
      </c>
      <c r="AG6" s="9">
        <f t="shared" si="2"/>
        <v>1.1970788645999999</v>
      </c>
      <c r="AH6" s="9">
        <f t="shared" si="2"/>
        <v>1.1976513193439999</v>
      </c>
      <c r="AI6" s="9">
        <f t="shared" si="2"/>
        <v>1.2250150093979999</v>
      </c>
      <c r="AJ6" s="9">
        <f t="shared" si="2"/>
        <v>1.2772538256719999</v>
      </c>
      <c r="AK6" s="9">
        <f t="shared" si="2"/>
        <v>1.3661530247459999</v>
      </c>
      <c r="AL6" s="9">
        <f t="shared" si="2"/>
        <v>1.4113059492</v>
      </c>
      <c r="AM6" s="9">
        <f t="shared" si="2"/>
        <v>1.4439729402179999</v>
      </c>
      <c r="AN6" s="9">
        <f t="shared" si="2"/>
        <v>1.5761705275679998</v>
      </c>
      <c r="AO6" s="9">
        <f t="shared" si="2"/>
        <v>1.6124181941639999</v>
      </c>
      <c r="AP6" s="9">
        <f t="shared" si="2"/>
        <v>1.6126182581759998</v>
      </c>
      <c r="AQ6" s="9">
        <f t="shared" si="2"/>
        <v>1.7239561331099997</v>
      </c>
      <c r="AR6" s="9">
        <f t="shared" si="2"/>
        <v>1.7905467985079999</v>
      </c>
      <c r="AS6" s="9">
        <f t="shared" si="2"/>
        <v>1.8509601129599997</v>
      </c>
      <c r="AT6" s="9">
        <f t="shared" si="2"/>
        <v>1.864325124696</v>
      </c>
      <c r="AU6" s="9">
        <f t="shared" ref="AU6:AX6" si="3">AU5/1000000</f>
        <v>1.9239699700319999</v>
      </c>
      <c r="AV6" s="9">
        <f t="shared" si="3"/>
        <v>1.9250867729999999</v>
      </c>
      <c r="AW6" s="9">
        <f t="shared" si="3"/>
        <v>1.959905885058</v>
      </c>
      <c r="AX6" s="9">
        <f t="shared" si="3"/>
        <v>1.9942690379999999</v>
      </c>
      <c r="AY6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F0EF5-DC9B-4509-BF1D-2C9A822B4842}">
  <dimension ref="A1:J3"/>
  <sheetViews>
    <sheetView workbookViewId="0">
      <selection activeCell="A2" sqref="A2"/>
    </sheetView>
  </sheetViews>
  <sheetFormatPr defaultRowHeight="14.4" x14ac:dyDescent="0.3"/>
  <cols>
    <col min="1" max="1" width="38.44140625" bestFit="1" customWidth="1"/>
    <col min="2" max="2" width="10.44140625" bestFit="1" customWidth="1"/>
    <col min="3" max="3" width="58" customWidth="1"/>
    <col min="4" max="4" width="22.88671875" bestFit="1" customWidth="1"/>
    <col min="5" max="5" width="18.44140625" customWidth="1"/>
  </cols>
  <sheetData>
    <row r="1" spans="1:10" x14ac:dyDescent="0.3">
      <c r="A1" s="2" t="s">
        <v>1</v>
      </c>
      <c r="B1" s="2" t="s">
        <v>24</v>
      </c>
      <c r="C1" s="2" t="s">
        <v>5</v>
      </c>
      <c r="D1" s="2" t="s">
        <v>3</v>
      </c>
      <c r="E1" s="2" t="s">
        <v>10</v>
      </c>
      <c r="F1" s="3">
        <v>1970</v>
      </c>
      <c r="G1" s="2">
        <v>1980</v>
      </c>
      <c r="H1" s="3">
        <v>1990</v>
      </c>
      <c r="I1" s="2">
        <v>2000</v>
      </c>
      <c r="J1" s="3">
        <v>2010</v>
      </c>
    </row>
    <row r="2" spans="1:10" x14ac:dyDescent="0.3">
      <c r="A2" s="1" t="s">
        <v>46</v>
      </c>
      <c r="B2" t="s">
        <v>19</v>
      </c>
      <c r="C2" t="s">
        <v>21</v>
      </c>
      <c r="D2" t="s">
        <v>20</v>
      </c>
      <c r="E2" t="s">
        <v>23</v>
      </c>
      <c r="F2">
        <v>390</v>
      </c>
      <c r="G2">
        <v>497</v>
      </c>
      <c r="H2">
        <v>603</v>
      </c>
      <c r="I2">
        <v>712</v>
      </c>
      <c r="J2">
        <v>820</v>
      </c>
    </row>
    <row r="3" spans="1:10" x14ac:dyDescent="0.3">
      <c r="A3" s="1" t="s">
        <v>46</v>
      </c>
      <c r="B3" t="s">
        <v>19</v>
      </c>
      <c r="C3" t="s">
        <v>22</v>
      </c>
      <c r="D3" t="s">
        <v>20</v>
      </c>
      <c r="E3" t="s">
        <v>23</v>
      </c>
      <c r="F3">
        <v>236</v>
      </c>
      <c r="G3">
        <v>288</v>
      </c>
      <c r="H3">
        <v>340</v>
      </c>
      <c r="I3">
        <v>393</v>
      </c>
      <c r="J3">
        <v>447</v>
      </c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D7AAA-8727-4E07-8469-52557F5E4494}">
  <dimension ref="A1:AZ9"/>
  <sheetViews>
    <sheetView workbookViewId="0">
      <selection activeCell="AU7" sqref="AU7"/>
    </sheetView>
  </sheetViews>
  <sheetFormatPr defaultRowHeight="14.4" x14ac:dyDescent="0.3"/>
  <cols>
    <col min="1" max="1" width="10.44140625" bestFit="1" customWidth="1"/>
    <col min="2" max="2" width="58" customWidth="1"/>
    <col min="3" max="3" width="22.88671875" bestFit="1" customWidth="1"/>
    <col min="4" max="4" width="18.44140625" customWidth="1"/>
    <col min="10" max="10" width="9.33203125" customWidth="1"/>
    <col min="52" max="52" width="32.109375" bestFit="1" customWidth="1"/>
  </cols>
  <sheetData>
    <row r="1" spans="1:52" x14ac:dyDescent="0.3">
      <c r="A1" s="2" t="s">
        <v>24</v>
      </c>
      <c r="B1" s="2" t="s">
        <v>5</v>
      </c>
      <c r="C1" s="2" t="s">
        <v>3</v>
      </c>
      <c r="D1" s="2" t="s">
        <v>10</v>
      </c>
      <c r="E1" s="2">
        <v>1971</v>
      </c>
      <c r="F1" s="2">
        <v>1972</v>
      </c>
      <c r="G1" s="2">
        <v>1973</v>
      </c>
      <c r="H1" s="2">
        <v>1974</v>
      </c>
      <c r="I1" s="2">
        <v>1975</v>
      </c>
      <c r="J1" s="2">
        <v>1976</v>
      </c>
      <c r="K1" s="2">
        <v>1977</v>
      </c>
      <c r="L1" s="2">
        <v>1978</v>
      </c>
      <c r="M1" s="2">
        <v>1979</v>
      </c>
      <c r="N1" s="2">
        <v>1980</v>
      </c>
      <c r="O1" s="2">
        <v>1981</v>
      </c>
      <c r="P1" s="2">
        <v>1982</v>
      </c>
      <c r="Q1" s="2">
        <v>1983</v>
      </c>
      <c r="R1" s="2">
        <v>1984</v>
      </c>
      <c r="S1" s="2">
        <v>1985</v>
      </c>
      <c r="T1" s="2">
        <v>1986</v>
      </c>
      <c r="U1" s="2">
        <v>1987</v>
      </c>
      <c r="V1" s="2">
        <v>1988</v>
      </c>
      <c r="W1" s="2">
        <v>1989</v>
      </c>
      <c r="X1" s="2">
        <v>1990</v>
      </c>
      <c r="Y1" s="2">
        <v>1991</v>
      </c>
      <c r="Z1" s="2">
        <v>1992</v>
      </c>
      <c r="AA1" s="2">
        <v>1993</v>
      </c>
      <c r="AB1" s="2">
        <v>1994</v>
      </c>
      <c r="AC1" s="2">
        <v>1995</v>
      </c>
      <c r="AD1" s="2">
        <v>1996</v>
      </c>
      <c r="AE1" s="2">
        <v>1997</v>
      </c>
      <c r="AF1" s="2">
        <v>1998</v>
      </c>
      <c r="AG1" s="2">
        <v>1999</v>
      </c>
      <c r="AH1" s="2">
        <v>2000</v>
      </c>
      <c r="AI1" s="2">
        <v>2001</v>
      </c>
      <c r="AJ1" s="2">
        <v>2002</v>
      </c>
      <c r="AK1" s="2">
        <v>2003</v>
      </c>
      <c r="AL1" s="2">
        <v>2004</v>
      </c>
      <c r="AM1" s="2">
        <v>2005</v>
      </c>
      <c r="AN1" s="2">
        <v>2006</v>
      </c>
      <c r="AO1" s="2">
        <v>2007</v>
      </c>
      <c r="AP1" s="2">
        <v>2008</v>
      </c>
      <c r="AQ1" s="2">
        <v>2009</v>
      </c>
      <c r="AR1" s="2">
        <v>2010</v>
      </c>
      <c r="AS1" s="2">
        <v>2011</v>
      </c>
      <c r="AT1" s="2">
        <v>2012</v>
      </c>
      <c r="AU1" s="2">
        <v>2013</v>
      </c>
      <c r="AV1" s="2">
        <v>2014</v>
      </c>
      <c r="AW1" s="2">
        <v>2015</v>
      </c>
      <c r="AX1" s="2">
        <v>2016</v>
      </c>
      <c r="AY1" s="2">
        <v>2017</v>
      </c>
      <c r="AZ1" s="2" t="s">
        <v>1</v>
      </c>
    </row>
    <row r="2" spans="1:52" x14ac:dyDescent="0.3">
      <c r="A2" t="s">
        <v>19</v>
      </c>
      <c r="B2" t="s">
        <v>21</v>
      </c>
      <c r="C2" t="s">
        <v>20</v>
      </c>
      <c r="D2" t="s">
        <v>23</v>
      </c>
      <c r="E2">
        <v>390</v>
      </c>
      <c r="F2" s="5">
        <v>401.88888888888891</v>
      </c>
      <c r="G2" s="5">
        <v>413.77777777777783</v>
      </c>
      <c r="H2" s="5">
        <v>425.66666666666669</v>
      </c>
      <c r="I2" s="5">
        <v>437.5555555555556</v>
      </c>
      <c r="J2" s="5">
        <v>449.44444444444451</v>
      </c>
      <c r="K2" s="5">
        <v>461.33333333333337</v>
      </c>
      <c r="L2" s="5">
        <v>473.22222222222229</v>
      </c>
      <c r="M2" s="5">
        <v>485.1111111111112</v>
      </c>
      <c r="N2">
        <v>497.00000000000011</v>
      </c>
      <c r="O2" s="5">
        <v>507.60000000000014</v>
      </c>
      <c r="P2" s="5">
        <v>518.20000000000016</v>
      </c>
      <c r="Q2" s="5">
        <v>528.80000000000007</v>
      </c>
      <c r="R2" s="5">
        <v>539.40000000000009</v>
      </c>
      <c r="S2" s="5">
        <v>550.00000000000011</v>
      </c>
      <c r="T2" s="5">
        <v>560.60000000000014</v>
      </c>
      <c r="U2" s="5">
        <v>571.20000000000016</v>
      </c>
      <c r="V2" s="5">
        <v>581.80000000000007</v>
      </c>
      <c r="W2" s="5">
        <v>592.40000000000009</v>
      </c>
      <c r="X2">
        <v>603.00000000000011</v>
      </c>
      <c r="Y2" s="5">
        <v>613.90000000000009</v>
      </c>
      <c r="Z2" s="5">
        <v>624.80000000000007</v>
      </c>
      <c r="AA2" s="5">
        <v>635.70000000000016</v>
      </c>
      <c r="AB2" s="5">
        <v>646.60000000000014</v>
      </c>
      <c r="AC2" s="5">
        <v>657.50000000000011</v>
      </c>
      <c r="AD2" s="5">
        <v>668.40000000000009</v>
      </c>
      <c r="AE2" s="5">
        <v>679.30000000000007</v>
      </c>
      <c r="AF2" s="5">
        <v>690.20000000000016</v>
      </c>
      <c r="AG2" s="5">
        <v>701.10000000000014</v>
      </c>
      <c r="AH2">
        <v>712.00000000000011</v>
      </c>
      <c r="AI2" s="5">
        <v>722.80000000000007</v>
      </c>
      <c r="AJ2" s="5">
        <v>733.60000000000014</v>
      </c>
      <c r="AK2" s="5">
        <v>744.40000000000009</v>
      </c>
      <c r="AL2" s="5">
        <v>755.20000000000016</v>
      </c>
      <c r="AM2" s="5">
        <v>766.00000000000011</v>
      </c>
      <c r="AN2" s="5">
        <v>776.80000000000018</v>
      </c>
      <c r="AO2" s="5">
        <v>787.60000000000014</v>
      </c>
      <c r="AP2" s="5">
        <v>798.40000000000009</v>
      </c>
      <c r="AQ2" s="5">
        <v>809.20000000000016</v>
      </c>
      <c r="AR2">
        <v>820.00000000000011</v>
      </c>
      <c r="AS2">
        <v>830.79999999999905</v>
      </c>
      <c r="AT2" s="5">
        <v>841.599999999999</v>
      </c>
      <c r="AU2" s="5">
        <v>852.39999999999895</v>
      </c>
      <c r="AV2" s="5">
        <v>863.19999999999902</v>
      </c>
      <c r="AW2" s="5">
        <v>873.99999999999898</v>
      </c>
      <c r="AX2" s="5">
        <v>884.79999999999905</v>
      </c>
      <c r="AY2" s="5">
        <v>895.599999999999</v>
      </c>
      <c r="AZ2" s="1" t="s">
        <v>2</v>
      </c>
    </row>
    <row r="3" spans="1:52" x14ac:dyDescent="0.3">
      <c r="A3" t="s">
        <v>19</v>
      </c>
      <c r="B3" t="s">
        <v>30</v>
      </c>
      <c r="C3" t="s">
        <v>20</v>
      </c>
      <c r="D3" t="s">
        <v>23</v>
      </c>
      <c r="E3">
        <v>236</v>
      </c>
      <c r="F3" s="5">
        <v>241.77777777777777</v>
      </c>
      <c r="G3" s="5">
        <v>247.55555555555557</v>
      </c>
      <c r="H3" s="5">
        <v>253.33333333333334</v>
      </c>
      <c r="I3" s="5">
        <v>259.11111111111114</v>
      </c>
      <c r="J3" s="5">
        <v>264.88888888888891</v>
      </c>
      <c r="K3" s="5">
        <v>270.66666666666669</v>
      </c>
      <c r="L3" s="5">
        <v>276.44444444444446</v>
      </c>
      <c r="M3" s="5">
        <v>282.22222222222223</v>
      </c>
      <c r="N3">
        <v>288</v>
      </c>
      <c r="O3" s="5">
        <v>293.2</v>
      </c>
      <c r="P3" s="5">
        <v>298.39999999999998</v>
      </c>
      <c r="Q3" s="5">
        <v>303.60000000000002</v>
      </c>
      <c r="R3" s="5">
        <v>308.8</v>
      </c>
      <c r="S3" s="5">
        <v>314</v>
      </c>
      <c r="T3" s="5">
        <v>319.2</v>
      </c>
      <c r="U3" s="5">
        <v>324.39999999999998</v>
      </c>
      <c r="V3" s="5">
        <v>329.6</v>
      </c>
      <c r="W3" s="5">
        <v>334.8</v>
      </c>
      <c r="X3">
        <v>340</v>
      </c>
      <c r="Y3" s="5">
        <v>345.3</v>
      </c>
      <c r="Z3" s="5">
        <v>350.6</v>
      </c>
      <c r="AA3" s="5">
        <v>355.9</v>
      </c>
      <c r="AB3" s="5">
        <v>361.2</v>
      </c>
      <c r="AC3" s="5">
        <v>366.5</v>
      </c>
      <c r="AD3" s="5">
        <v>371.8</v>
      </c>
      <c r="AE3" s="5">
        <v>377.1</v>
      </c>
      <c r="AF3" s="5">
        <v>382.4</v>
      </c>
      <c r="AG3" s="5">
        <v>387.7</v>
      </c>
      <c r="AH3">
        <v>393</v>
      </c>
      <c r="AI3" s="5">
        <v>398.4</v>
      </c>
      <c r="AJ3" s="5">
        <v>403.8</v>
      </c>
      <c r="AK3" s="5">
        <v>409.2</v>
      </c>
      <c r="AL3" s="5">
        <v>414.6</v>
      </c>
      <c r="AM3" s="5">
        <v>420</v>
      </c>
      <c r="AN3" s="5">
        <v>425.4</v>
      </c>
      <c r="AO3" s="5">
        <v>430.8</v>
      </c>
      <c r="AP3" s="5">
        <v>436.2</v>
      </c>
      <c r="AQ3" s="5">
        <v>441.6</v>
      </c>
      <c r="AR3">
        <v>447</v>
      </c>
      <c r="AS3">
        <v>452.4</v>
      </c>
      <c r="AT3" s="5">
        <v>457.8</v>
      </c>
      <c r="AU3" s="5">
        <v>463.2</v>
      </c>
      <c r="AV3" s="5">
        <v>468.6</v>
      </c>
      <c r="AW3" s="5">
        <v>474</v>
      </c>
      <c r="AX3" s="5">
        <v>479.4</v>
      </c>
      <c r="AY3" s="5">
        <v>484.8</v>
      </c>
      <c r="AZ3" s="1" t="s">
        <v>2</v>
      </c>
    </row>
    <row r="5" spans="1:52" x14ac:dyDescent="0.3">
      <c r="C5" t="s">
        <v>29</v>
      </c>
      <c r="E5">
        <f>E2*1000</f>
        <v>390000</v>
      </c>
      <c r="F5">
        <f t="shared" ref="F5:AR5" si="0">F2*1000</f>
        <v>401888.88888888893</v>
      </c>
      <c r="G5">
        <f t="shared" si="0"/>
        <v>413777.77777777781</v>
      </c>
      <c r="H5">
        <f t="shared" si="0"/>
        <v>425666.66666666669</v>
      </c>
      <c r="I5">
        <f t="shared" si="0"/>
        <v>437555.55555555562</v>
      </c>
      <c r="J5">
        <f t="shared" si="0"/>
        <v>449444.4444444445</v>
      </c>
      <c r="K5">
        <f t="shared" si="0"/>
        <v>461333.33333333337</v>
      </c>
      <c r="L5">
        <f t="shared" si="0"/>
        <v>473222.22222222231</v>
      </c>
      <c r="M5">
        <f t="shared" si="0"/>
        <v>485111.11111111118</v>
      </c>
      <c r="N5">
        <f t="shared" si="0"/>
        <v>497000.00000000012</v>
      </c>
      <c r="O5">
        <f t="shared" si="0"/>
        <v>507600.00000000012</v>
      </c>
      <c r="P5">
        <f t="shared" si="0"/>
        <v>518200.00000000017</v>
      </c>
      <c r="Q5">
        <f t="shared" si="0"/>
        <v>528800.00000000012</v>
      </c>
      <c r="R5">
        <f t="shared" si="0"/>
        <v>539400.00000000012</v>
      </c>
      <c r="S5">
        <f t="shared" si="0"/>
        <v>550000.00000000012</v>
      </c>
      <c r="T5">
        <f t="shared" si="0"/>
        <v>560600.00000000012</v>
      </c>
      <c r="U5">
        <f t="shared" si="0"/>
        <v>571200.00000000012</v>
      </c>
      <c r="V5">
        <f t="shared" si="0"/>
        <v>581800.00000000012</v>
      </c>
      <c r="W5">
        <f t="shared" si="0"/>
        <v>592400.00000000012</v>
      </c>
      <c r="X5">
        <f t="shared" si="0"/>
        <v>603000.00000000012</v>
      </c>
      <c r="Y5">
        <f t="shared" si="0"/>
        <v>613900.00000000012</v>
      </c>
      <c r="Z5">
        <f t="shared" si="0"/>
        <v>624800.00000000012</v>
      </c>
      <c r="AA5">
        <f t="shared" si="0"/>
        <v>635700.00000000012</v>
      </c>
      <c r="AB5">
        <f t="shared" si="0"/>
        <v>646600.00000000012</v>
      </c>
      <c r="AC5">
        <f t="shared" si="0"/>
        <v>657500.00000000012</v>
      </c>
      <c r="AD5">
        <f t="shared" si="0"/>
        <v>668400.00000000012</v>
      </c>
      <c r="AE5">
        <f t="shared" si="0"/>
        <v>679300.00000000012</v>
      </c>
      <c r="AF5">
        <f t="shared" si="0"/>
        <v>690200.00000000012</v>
      </c>
      <c r="AG5">
        <f t="shared" si="0"/>
        <v>701100.00000000012</v>
      </c>
      <c r="AH5">
        <f t="shared" si="0"/>
        <v>712000.00000000012</v>
      </c>
      <c r="AI5">
        <f t="shared" si="0"/>
        <v>722800.00000000012</v>
      </c>
      <c r="AJ5">
        <f t="shared" si="0"/>
        <v>733600.00000000012</v>
      </c>
      <c r="AK5">
        <f t="shared" si="0"/>
        <v>744400.00000000012</v>
      </c>
      <c r="AL5">
        <f t="shared" si="0"/>
        <v>755200.00000000012</v>
      </c>
      <c r="AM5">
        <f t="shared" si="0"/>
        <v>766000.00000000012</v>
      </c>
      <c r="AN5">
        <f t="shared" si="0"/>
        <v>776800.00000000023</v>
      </c>
      <c r="AO5">
        <f t="shared" si="0"/>
        <v>787600.00000000012</v>
      </c>
      <c r="AP5">
        <f t="shared" si="0"/>
        <v>798400.00000000012</v>
      </c>
      <c r="AQ5">
        <f t="shared" si="0"/>
        <v>809200.00000000012</v>
      </c>
      <c r="AR5">
        <f t="shared" si="0"/>
        <v>820000.00000000012</v>
      </c>
      <c r="AS5">
        <f t="shared" ref="AS5:AY5" si="1">AS2*1000</f>
        <v>830799.99999999907</v>
      </c>
      <c r="AT5">
        <f t="shared" si="1"/>
        <v>841599.99999999895</v>
      </c>
      <c r="AU5">
        <f t="shared" si="1"/>
        <v>852399.99999999895</v>
      </c>
      <c r="AV5">
        <f t="shared" si="1"/>
        <v>863199.99999999907</v>
      </c>
      <c r="AW5">
        <f t="shared" si="1"/>
        <v>873999.99999999895</v>
      </c>
      <c r="AX5">
        <f t="shared" si="1"/>
        <v>884799.99999999907</v>
      </c>
      <c r="AY5">
        <f t="shared" si="1"/>
        <v>895599.99999999895</v>
      </c>
    </row>
    <row r="6" spans="1:52" x14ac:dyDescent="0.3">
      <c r="C6" t="s">
        <v>29</v>
      </c>
      <c r="E6">
        <f>E3*1000</f>
        <v>236000</v>
      </c>
      <c r="F6">
        <f t="shared" ref="F6:AR6" si="2">F3*1000</f>
        <v>241777.77777777778</v>
      </c>
      <c r="G6">
        <f t="shared" si="2"/>
        <v>247555.55555555556</v>
      </c>
      <c r="H6">
        <f t="shared" si="2"/>
        <v>253333.33333333334</v>
      </c>
      <c r="I6">
        <f t="shared" si="2"/>
        <v>259111.11111111115</v>
      </c>
      <c r="J6">
        <f t="shared" si="2"/>
        <v>264888.88888888893</v>
      </c>
      <c r="K6">
        <f t="shared" si="2"/>
        <v>270666.66666666669</v>
      </c>
      <c r="L6">
        <f t="shared" si="2"/>
        <v>276444.44444444444</v>
      </c>
      <c r="M6">
        <f t="shared" si="2"/>
        <v>282222.22222222225</v>
      </c>
      <c r="N6">
        <f t="shared" si="2"/>
        <v>288000</v>
      </c>
      <c r="O6">
        <f t="shared" si="2"/>
        <v>293200</v>
      </c>
      <c r="P6">
        <f t="shared" si="2"/>
        <v>298400</v>
      </c>
      <c r="Q6">
        <f t="shared" si="2"/>
        <v>303600</v>
      </c>
      <c r="R6">
        <f t="shared" si="2"/>
        <v>308800</v>
      </c>
      <c r="S6">
        <f t="shared" si="2"/>
        <v>314000</v>
      </c>
      <c r="T6">
        <f t="shared" si="2"/>
        <v>319200</v>
      </c>
      <c r="U6">
        <f t="shared" si="2"/>
        <v>324400</v>
      </c>
      <c r="V6">
        <f t="shared" si="2"/>
        <v>329600</v>
      </c>
      <c r="W6">
        <f t="shared" si="2"/>
        <v>334800</v>
      </c>
      <c r="X6">
        <f t="shared" si="2"/>
        <v>340000</v>
      </c>
      <c r="Y6">
        <f t="shared" si="2"/>
        <v>345300</v>
      </c>
      <c r="Z6">
        <f t="shared" si="2"/>
        <v>350600</v>
      </c>
      <c r="AA6">
        <f t="shared" si="2"/>
        <v>355900</v>
      </c>
      <c r="AB6">
        <f t="shared" si="2"/>
        <v>361200</v>
      </c>
      <c r="AC6">
        <f t="shared" si="2"/>
        <v>366500</v>
      </c>
      <c r="AD6">
        <f t="shared" si="2"/>
        <v>371800</v>
      </c>
      <c r="AE6">
        <f t="shared" si="2"/>
        <v>377100</v>
      </c>
      <c r="AF6">
        <f t="shared" si="2"/>
        <v>382400</v>
      </c>
      <c r="AG6">
        <f t="shared" si="2"/>
        <v>387700</v>
      </c>
      <c r="AH6">
        <f t="shared" si="2"/>
        <v>393000</v>
      </c>
      <c r="AI6">
        <f t="shared" si="2"/>
        <v>398400</v>
      </c>
      <c r="AJ6">
        <f t="shared" si="2"/>
        <v>403800</v>
      </c>
      <c r="AK6">
        <f t="shared" si="2"/>
        <v>409200</v>
      </c>
      <c r="AL6">
        <f t="shared" si="2"/>
        <v>414600</v>
      </c>
      <c r="AM6">
        <f t="shared" si="2"/>
        <v>420000</v>
      </c>
      <c r="AN6">
        <f t="shared" si="2"/>
        <v>425400</v>
      </c>
      <c r="AO6">
        <f t="shared" si="2"/>
        <v>430800</v>
      </c>
      <c r="AP6">
        <f t="shared" si="2"/>
        <v>436200</v>
      </c>
      <c r="AQ6">
        <f t="shared" si="2"/>
        <v>441600</v>
      </c>
      <c r="AR6">
        <f t="shared" si="2"/>
        <v>447000</v>
      </c>
      <c r="AS6">
        <f t="shared" ref="AS6:AY6" si="3">AS3*1000</f>
        <v>452400</v>
      </c>
      <c r="AT6">
        <f t="shared" si="3"/>
        <v>457800</v>
      </c>
      <c r="AU6">
        <f t="shared" si="3"/>
        <v>463200</v>
      </c>
      <c r="AV6">
        <f t="shared" si="3"/>
        <v>468600</v>
      </c>
      <c r="AW6">
        <f t="shared" si="3"/>
        <v>474000</v>
      </c>
      <c r="AX6">
        <f t="shared" si="3"/>
        <v>479400</v>
      </c>
      <c r="AY6">
        <f t="shared" si="3"/>
        <v>484800</v>
      </c>
    </row>
    <row r="7" spans="1:52" x14ac:dyDescent="0.3">
      <c r="E7" s="3"/>
      <c r="F7" s="2"/>
      <c r="G7" s="3"/>
      <c r="H7" s="2"/>
      <c r="I7" s="3"/>
      <c r="J7" s="2"/>
    </row>
    <row r="8" spans="1:52" x14ac:dyDescent="0.3">
      <c r="J8" s="1"/>
    </row>
    <row r="9" spans="1:52" x14ac:dyDescent="0.3">
      <c r="J9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B7F65646EC444FB25DA4F5E743F4A7" ma:contentTypeVersion="12" ma:contentTypeDescription="Create a new document." ma:contentTypeScope="" ma:versionID="d7f09569f4a64415a488fee814f89e9f">
  <xsd:schema xmlns:xsd="http://www.w3.org/2001/XMLSchema" xmlns:xs="http://www.w3.org/2001/XMLSchema" xmlns:p="http://schemas.microsoft.com/office/2006/metadata/properties" xmlns:ns3="77d41baf-5ecc-4842-ba36-0ed33caf7049" xmlns:ns4="83e0870f-5ab0-41af-b2c4-f358cb535498" targetNamespace="http://schemas.microsoft.com/office/2006/metadata/properties" ma:root="true" ma:fieldsID="8efd8f378c7a4511217f3fc9a2a42926" ns3:_="" ns4:_="">
    <xsd:import namespace="77d41baf-5ecc-4842-ba36-0ed33caf7049"/>
    <xsd:import namespace="83e0870f-5ab0-41af-b2c4-f358cb53549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d41baf-5ecc-4842-ba36-0ed33caf70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0870f-5ab0-41af-b2c4-f358cb53549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EEF658-EFD6-4B52-838D-06498B593AD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83e0870f-5ab0-41af-b2c4-f358cb535498"/>
    <ds:schemaRef ds:uri="77d41baf-5ecc-4842-ba36-0ed33caf704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7092AA-D282-4F56-A183-927B1A8EE8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d41baf-5ecc-4842-ba36-0ed33caf7049"/>
    <ds:schemaRef ds:uri="83e0870f-5ab0-41af-b2c4-f358cb5354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E80ECC-9AA0-40ED-8E80-F01DC17257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README</vt:lpstr>
      <vt:lpstr>Fertiliser Input</vt:lpstr>
      <vt:lpstr>Fertiliser EE</vt:lpstr>
      <vt:lpstr>Fertiliser EE Ext</vt:lpstr>
      <vt:lpstr>Pesticide Input</vt:lpstr>
      <vt:lpstr>Pesticide EE</vt:lpstr>
      <vt:lpstr>Pesticide EE 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Zeke Marshall</dc:creator>
  <cp:lastModifiedBy>Zeke Marshall</cp:lastModifiedBy>
  <dcterms:created xsi:type="dcterms:W3CDTF">2019-06-14T09:04:36Z</dcterms:created>
  <dcterms:modified xsi:type="dcterms:W3CDTF">2020-06-03T08:59:38Z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0x01010060B7F65646EC444FB25DA4F5E743F4A7</vt:lpwstr>
  </property>
</Properties>
</file>