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Papers and Presentations\Journal Articles\2017 - Lab-on-a-chip - SAW micropumps\"/>
    </mc:Choice>
  </mc:AlternateContent>
  <bookViews>
    <workbookView xWindow="0" yWindow="0" windowWidth="25200" windowHeight="120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K35" i="1"/>
  <c r="K36" i="1"/>
  <c r="K37" i="1"/>
  <c r="K38" i="1"/>
  <c r="K39" i="1"/>
  <c r="K40" i="1"/>
  <c r="K41" i="1"/>
  <c r="K42" i="1"/>
  <c r="K33" i="1"/>
  <c r="K24" i="1" l="1"/>
  <c r="K25" i="1"/>
  <c r="K26" i="1"/>
  <c r="K27" i="1"/>
  <c r="K28" i="1"/>
  <c r="K29" i="1"/>
  <c r="K30" i="1"/>
  <c r="K31" i="1"/>
  <c r="K32" i="1"/>
  <c r="K23" i="1"/>
  <c r="F6" i="1"/>
  <c r="F7" i="1"/>
  <c r="F8" i="1"/>
  <c r="F9" i="1"/>
  <c r="F10" i="1"/>
  <c r="F11" i="1"/>
  <c r="F12" i="1"/>
  <c r="F13" i="1"/>
  <c r="F14" i="1"/>
  <c r="F5" i="1"/>
  <c r="F4" i="1"/>
  <c r="F3" i="1"/>
  <c r="F23" i="1" l="1"/>
  <c r="F33" i="1" s="1"/>
  <c r="F22" i="1"/>
  <c r="F32" i="1" s="1"/>
  <c r="F20" i="1"/>
  <c r="F30" i="1" s="1"/>
  <c r="F19" i="1"/>
  <c r="F29" i="1" s="1"/>
  <c r="F15" i="1"/>
  <c r="F25" i="1" s="1"/>
  <c r="F18" i="1"/>
  <c r="F28" i="1" s="1"/>
  <c r="F17" i="1"/>
  <c r="F27" i="1" s="1"/>
  <c r="F24" i="1"/>
  <c r="F34" i="1" s="1"/>
  <c r="F16" i="1"/>
  <c r="F26" i="1" s="1"/>
  <c r="F21" i="1"/>
  <c r="F31" i="1" s="1"/>
</calcChain>
</file>

<file path=xl/sharedStrings.xml><?xml version="1.0" encoding="utf-8"?>
<sst xmlns="http://schemas.openxmlformats.org/spreadsheetml/2006/main" count="67" uniqueCount="52">
  <si>
    <t>Parameter</t>
  </si>
  <si>
    <t>Value</t>
  </si>
  <si>
    <t>Units</t>
  </si>
  <si>
    <t>mPa.s</t>
  </si>
  <si>
    <t>kg/m^3</t>
  </si>
  <si>
    <t>ms</t>
  </si>
  <si>
    <t>Literature values</t>
  </si>
  <si>
    <t>Values for water taken from: M. J. Holmes, N.G. Parker, M. J. W. Povey, "Temperature dependence of bulk viscosity in water using acoustic spectroscopy", J. Phys. Conf. Ser., 2010, 269, 1–7</t>
  </si>
  <si>
    <t>Water shear viscosity, mu</t>
  </si>
  <si>
    <t>Water bulk viscosity, mu0</t>
  </si>
  <si>
    <t>Water density, rho</t>
  </si>
  <si>
    <t>Water acoustic velocity, c</t>
  </si>
  <si>
    <t>Values for LiNbO3 taken from material datasheet</t>
  </si>
  <si>
    <t>LiNbO3 acoustic velocity, v</t>
  </si>
  <si>
    <t>Physical device parameters</t>
  </si>
  <si>
    <t>um</t>
  </si>
  <si>
    <t>Channel width, w</t>
  </si>
  <si>
    <t>Channel launch height, h</t>
  </si>
  <si>
    <t>mm</t>
  </si>
  <si>
    <t>Channel thickness, t</t>
  </si>
  <si>
    <t>Rayleigh angle</t>
  </si>
  <si>
    <t>deg</t>
  </si>
  <si>
    <t>units</t>
  </si>
  <si>
    <t>L</t>
  </si>
  <si>
    <t>m</t>
  </si>
  <si>
    <t>b</t>
  </si>
  <si>
    <t>Beta</t>
  </si>
  <si>
    <t>Pa.s</t>
  </si>
  <si>
    <t>Frequency</t>
  </si>
  <si>
    <t>Hz</t>
  </si>
  <si>
    <t>/m</t>
  </si>
  <si>
    <t>Alpha</t>
  </si>
  <si>
    <t>N/A</t>
  </si>
  <si>
    <t>f = v / lambda</t>
  </si>
  <si>
    <t>Calculations for RSAW coupling efficiency into water</t>
  </si>
  <si>
    <t>Calculations for relative transducer efficiency</t>
  </si>
  <si>
    <t>S12 (unloaded)</t>
  </si>
  <si>
    <t>dB</t>
  </si>
  <si>
    <t>S12 (loaded)</t>
  </si>
  <si>
    <t>S21(loaded) - S21(unloaded)</t>
  </si>
  <si>
    <t>eta</t>
  </si>
  <si>
    <t>Tau_PDMS</t>
  </si>
  <si>
    <t>Required equation (or equation number from paper)</t>
  </si>
  <si>
    <t>Wavelength</t>
  </si>
  <si>
    <t>%</t>
  </si>
  <si>
    <t>Eqn. 2</t>
  </si>
  <si>
    <t>Eqn. 4</t>
  </si>
  <si>
    <t>Eqn. 3</t>
  </si>
  <si>
    <t>Eqn. 1 (plotted in Fig. 2a)</t>
  </si>
  <si>
    <t>Eqn. 6 (plotted in Fig. 2b, green circles)</t>
  </si>
  <si>
    <t>N/A - measured values (plotted in Fig. 2b, red squares)</t>
  </si>
  <si>
    <t>N/A - measured values (plotted in Fig. 2b, blue triangles)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</si>
</sst>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workbookViewId="0">
      <selection activeCell="A6" sqref="A6"/>
    </sheetView>
  </sheetViews>
  <sheetFormatPr defaultRowHeight="12.75" x14ac:dyDescent="0.2"/>
  <cols>
    <col min="1" max="1" width="28.140625" customWidth="1"/>
    <col min="4" max="4" width="3.140625" customWidth="1"/>
    <col min="5" max="5" width="12.42578125" bestFit="1" customWidth="1"/>
    <col min="6" max="6" width="14" customWidth="1"/>
    <col min="8" max="8" width="28.140625" customWidth="1"/>
    <col min="9" max="9" width="2.7109375" customWidth="1"/>
    <col min="10" max="10" width="14.85546875" customWidth="1"/>
    <col min="13" max="13" width="25.7109375" customWidth="1"/>
  </cols>
  <sheetData>
    <row r="1" spans="1:13" ht="15.75" x14ac:dyDescent="0.25">
      <c r="A1" s="12" t="s">
        <v>6</v>
      </c>
      <c r="B1" s="12"/>
      <c r="C1" s="12"/>
      <c r="E1" s="12" t="s">
        <v>34</v>
      </c>
      <c r="F1" s="12"/>
      <c r="G1" s="12"/>
      <c r="H1" s="12"/>
      <c r="J1" s="12" t="s">
        <v>35</v>
      </c>
      <c r="K1" s="12"/>
      <c r="L1" s="12"/>
      <c r="M1" s="12"/>
    </row>
    <row r="2" spans="1:13" ht="63" customHeight="1" x14ac:dyDescent="0.2">
      <c r="A2" s="11" t="s">
        <v>7</v>
      </c>
      <c r="B2" s="11"/>
      <c r="C2" s="11"/>
      <c r="E2" s="6" t="s">
        <v>0</v>
      </c>
      <c r="F2" s="6" t="s">
        <v>1</v>
      </c>
      <c r="G2" s="6" t="s">
        <v>22</v>
      </c>
      <c r="H2" s="7" t="s">
        <v>42</v>
      </c>
      <c r="J2" s="7" t="s">
        <v>0</v>
      </c>
      <c r="K2" s="7" t="s">
        <v>1</v>
      </c>
      <c r="L2" s="7" t="s">
        <v>22</v>
      </c>
      <c r="M2" s="7" t="s">
        <v>42</v>
      </c>
    </row>
    <row r="3" spans="1:13" ht="12.75" customHeight="1" x14ac:dyDescent="0.2">
      <c r="A3" s="10" t="s">
        <v>12</v>
      </c>
      <c r="B3" s="10"/>
      <c r="C3" s="10"/>
      <c r="E3" s="4" t="s">
        <v>23</v>
      </c>
      <c r="F3" s="9">
        <f>B24/(1000*COS(RADIANS(B25)))</f>
        <v>1.4020951654808585E-3</v>
      </c>
      <c r="G3" s="4" t="s">
        <v>24</v>
      </c>
      <c r="H3" s="8" t="s">
        <v>45</v>
      </c>
      <c r="J3" s="10" t="s">
        <v>36</v>
      </c>
      <c r="K3" s="4">
        <v>-7.0041000000000002</v>
      </c>
      <c r="L3" s="10" t="s">
        <v>37</v>
      </c>
      <c r="M3" s="11" t="s">
        <v>50</v>
      </c>
    </row>
    <row r="4" spans="1:13" ht="15" x14ac:dyDescent="0.25">
      <c r="A4" s="3" t="s">
        <v>0</v>
      </c>
      <c r="B4" s="3" t="s">
        <v>1</v>
      </c>
      <c r="C4" s="3" t="s">
        <v>2</v>
      </c>
      <c r="E4" s="4" t="s">
        <v>25</v>
      </c>
      <c r="F4" s="4">
        <f>(((4/3)*B5)+B6)*0.001</f>
        <v>3.8023333333333333E-3</v>
      </c>
      <c r="G4" s="4" t="s">
        <v>27</v>
      </c>
      <c r="H4" s="8" t="s">
        <v>46</v>
      </c>
      <c r="J4" s="10"/>
      <c r="K4" s="4">
        <v>-6.6379999999999999</v>
      </c>
      <c r="L4" s="10"/>
      <c r="M4" s="11"/>
    </row>
    <row r="5" spans="1:13" x14ac:dyDescent="0.2">
      <c r="A5" s="4" t="s">
        <v>8</v>
      </c>
      <c r="B5" s="5">
        <v>1</v>
      </c>
      <c r="C5" s="4" t="s">
        <v>3</v>
      </c>
      <c r="E5" s="10" t="s">
        <v>28</v>
      </c>
      <c r="F5" s="4">
        <f t="shared" ref="F5:F14" si="0">$B$9/(B12*0.000001)</f>
        <v>199000000.00000003</v>
      </c>
      <c r="G5" s="10" t="s">
        <v>29</v>
      </c>
      <c r="H5" s="10" t="s">
        <v>33</v>
      </c>
      <c r="J5" s="10"/>
      <c r="K5" s="4">
        <v>-6.9428000000000001</v>
      </c>
      <c r="L5" s="10"/>
      <c r="M5" s="11"/>
    </row>
    <row r="6" spans="1:13" x14ac:dyDescent="0.2">
      <c r="A6" s="4" t="s">
        <v>9</v>
      </c>
      <c r="B6" s="5">
        <v>2.4689999999999999</v>
      </c>
      <c r="C6" s="4" t="s">
        <v>3</v>
      </c>
      <c r="E6" s="10"/>
      <c r="F6" s="4">
        <f t="shared" si="0"/>
        <v>159200000</v>
      </c>
      <c r="G6" s="10"/>
      <c r="H6" s="10"/>
      <c r="J6" s="10"/>
      <c r="K6" s="4">
        <v>-8.7931000000000008</v>
      </c>
      <c r="L6" s="10"/>
      <c r="M6" s="11"/>
    </row>
    <row r="7" spans="1:13" x14ac:dyDescent="0.2">
      <c r="A7" s="4" t="s">
        <v>10</v>
      </c>
      <c r="B7" s="5">
        <v>1000</v>
      </c>
      <c r="C7" s="4" t="s">
        <v>4</v>
      </c>
      <c r="E7" s="10"/>
      <c r="F7" s="4">
        <f t="shared" si="0"/>
        <v>132666666.66666667</v>
      </c>
      <c r="G7" s="10"/>
      <c r="H7" s="10"/>
      <c r="J7" s="10"/>
      <c r="K7" s="4">
        <v>-10.252000000000001</v>
      </c>
      <c r="L7" s="10"/>
      <c r="M7" s="11"/>
    </row>
    <row r="8" spans="1:13" ht="15.75" customHeight="1" x14ac:dyDescent="0.2">
      <c r="A8" s="4" t="s">
        <v>11</v>
      </c>
      <c r="B8" s="5">
        <v>1480</v>
      </c>
      <c r="C8" s="4" t="s">
        <v>5</v>
      </c>
      <c r="E8" s="10"/>
      <c r="F8" s="4">
        <f t="shared" si="0"/>
        <v>99500000.000000015</v>
      </c>
      <c r="G8" s="10"/>
      <c r="H8" s="10"/>
      <c r="J8" s="10"/>
      <c r="K8" s="4">
        <v>-7.8189000000000002</v>
      </c>
      <c r="L8" s="10"/>
      <c r="M8" s="11"/>
    </row>
    <row r="9" spans="1:13" ht="15.75" customHeight="1" x14ac:dyDescent="0.2">
      <c r="A9" s="4" t="s">
        <v>13</v>
      </c>
      <c r="B9" s="5">
        <v>3980</v>
      </c>
      <c r="C9" s="4" t="s">
        <v>5</v>
      </c>
      <c r="D9" s="2"/>
      <c r="E9" s="10"/>
      <c r="F9" s="4">
        <f t="shared" si="0"/>
        <v>79600000</v>
      </c>
      <c r="G9" s="10"/>
      <c r="H9" s="10"/>
      <c r="J9" s="10"/>
      <c r="K9" s="4">
        <v>-7.7744</v>
      </c>
      <c r="L9" s="10"/>
      <c r="M9" s="11"/>
    </row>
    <row r="10" spans="1:13" ht="15.75" x14ac:dyDescent="0.25">
      <c r="A10" s="12" t="s">
        <v>14</v>
      </c>
      <c r="B10" s="12"/>
      <c r="C10" s="12"/>
      <c r="D10" s="2"/>
      <c r="E10" s="10"/>
      <c r="F10" s="4">
        <f t="shared" si="0"/>
        <v>66333333.333333336</v>
      </c>
      <c r="G10" s="10"/>
      <c r="H10" s="10"/>
      <c r="J10" s="10"/>
      <c r="K10" s="4">
        <v>-9.1999999999999993</v>
      </c>
      <c r="L10" s="10"/>
      <c r="M10" s="11"/>
    </row>
    <row r="11" spans="1:13" ht="15" x14ac:dyDescent="0.25">
      <c r="A11" s="3" t="s">
        <v>0</v>
      </c>
      <c r="B11" s="3" t="s">
        <v>1</v>
      </c>
      <c r="C11" s="3" t="s">
        <v>2</v>
      </c>
      <c r="D11" s="2"/>
      <c r="E11" s="10"/>
      <c r="F11" s="4">
        <f t="shared" si="0"/>
        <v>56857142.857142866</v>
      </c>
      <c r="G11" s="10"/>
      <c r="H11" s="10"/>
      <c r="J11" s="10"/>
      <c r="K11" s="4">
        <v>-11.420999999999999</v>
      </c>
      <c r="L11" s="10"/>
      <c r="M11" s="11"/>
    </row>
    <row r="12" spans="1:13" x14ac:dyDescent="0.2">
      <c r="A12" s="10" t="s">
        <v>43</v>
      </c>
      <c r="B12" s="5">
        <v>20</v>
      </c>
      <c r="C12" s="10" t="s">
        <v>15</v>
      </c>
      <c r="D12" s="2"/>
      <c r="E12" s="10"/>
      <c r="F12" s="4">
        <f t="shared" si="0"/>
        <v>49750000.000000007</v>
      </c>
      <c r="G12" s="10"/>
      <c r="H12" s="10"/>
      <c r="J12" s="10"/>
      <c r="K12" s="4">
        <v>-14.6</v>
      </c>
      <c r="L12" s="10"/>
      <c r="M12" s="11"/>
    </row>
    <row r="13" spans="1:13" x14ac:dyDescent="0.2">
      <c r="A13" s="10"/>
      <c r="B13" s="5">
        <v>25</v>
      </c>
      <c r="C13" s="10"/>
      <c r="D13" s="2"/>
      <c r="E13" s="10"/>
      <c r="F13" s="4">
        <f t="shared" si="0"/>
        <v>39800000</v>
      </c>
      <c r="G13" s="10"/>
      <c r="H13" s="10"/>
      <c r="J13" s="10" t="s">
        <v>38</v>
      </c>
      <c r="K13" s="4">
        <v>-13.707000000000001</v>
      </c>
      <c r="L13" s="10" t="s">
        <v>37</v>
      </c>
      <c r="M13" s="11" t="s">
        <v>51</v>
      </c>
    </row>
    <row r="14" spans="1:13" x14ac:dyDescent="0.2">
      <c r="A14" s="10"/>
      <c r="B14" s="5">
        <v>30</v>
      </c>
      <c r="C14" s="10"/>
      <c r="D14" s="2"/>
      <c r="E14" s="10"/>
      <c r="F14" s="4">
        <f t="shared" si="0"/>
        <v>31840000</v>
      </c>
      <c r="G14" s="10"/>
      <c r="H14" s="10"/>
      <c r="J14" s="10"/>
      <c r="K14" s="4">
        <v>-12.202</v>
      </c>
      <c r="L14" s="10"/>
      <c r="M14" s="11"/>
    </row>
    <row r="15" spans="1:13" x14ac:dyDescent="0.2">
      <c r="A15" s="10"/>
      <c r="B15" s="5">
        <v>40</v>
      </c>
      <c r="C15" s="10"/>
      <c r="D15" s="2"/>
      <c r="E15" s="10" t="s">
        <v>26</v>
      </c>
      <c r="F15" s="4">
        <f t="shared" ref="F15:F24" si="1">($F$4*(2*PI()*F5)^2)/(2*$B$7*($B$8)^3)</f>
        <v>916.85558434864981</v>
      </c>
      <c r="G15" s="10" t="s">
        <v>30</v>
      </c>
      <c r="H15" s="10" t="s">
        <v>47</v>
      </c>
      <c r="J15" s="10"/>
      <c r="K15" s="4">
        <v>-11.756</v>
      </c>
      <c r="L15" s="10"/>
      <c r="M15" s="11"/>
    </row>
    <row r="16" spans="1:13" x14ac:dyDescent="0.2">
      <c r="A16" s="10"/>
      <c r="B16" s="5">
        <v>50</v>
      </c>
      <c r="C16" s="10"/>
      <c r="D16" s="2"/>
      <c r="E16" s="10"/>
      <c r="F16" s="4">
        <f t="shared" si="1"/>
        <v>586.78757398313553</v>
      </c>
      <c r="G16" s="10"/>
      <c r="H16" s="10"/>
      <c r="J16" s="10"/>
      <c r="K16" s="4">
        <v>-10.377000000000001</v>
      </c>
      <c r="L16" s="10"/>
      <c r="M16" s="11"/>
    </row>
    <row r="17" spans="1:13" x14ac:dyDescent="0.2">
      <c r="A17" s="10"/>
      <c r="B17" s="5">
        <v>60</v>
      </c>
      <c r="C17" s="10"/>
      <c r="D17" s="2"/>
      <c r="E17" s="10"/>
      <c r="F17" s="4">
        <f t="shared" si="1"/>
        <v>407.49137082162201</v>
      </c>
      <c r="G17" s="10"/>
      <c r="H17" s="10"/>
      <c r="J17" s="10"/>
      <c r="K17" s="4">
        <v>-11.35</v>
      </c>
      <c r="L17" s="10"/>
      <c r="M17" s="11"/>
    </row>
    <row r="18" spans="1:13" x14ac:dyDescent="0.2">
      <c r="A18" s="10"/>
      <c r="B18" s="5">
        <v>70</v>
      </c>
      <c r="C18" s="10"/>
      <c r="D18" s="2"/>
      <c r="E18" s="10"/>
      <c r="F18" s="4">
        <f t="shared" si="1"/>
        <v>229.21389608716245</v>
      </c>
      <c r="G18" s="10"/>
      <c r="H18" s="10"/>
      <c r="J18" s="10"/>
      <c r="K18" s="4">
        <v>-9.9792000000000005</v>
      </c>
      <c r="L18" s="10"/>
      <c r="M18" s="11"/>
    </row>
    <row r="19" spans="1:13" x14ac:dyDescent="0.2">
      <c r="A19" s="10"/>
      <c r="B19" s="5">
        <v>80</v>
      </c>
      <c r="C19" s="10"/>
      <c r="D19" s="2"/>
      <c r="E19" s="10"/>
      <c r="F19" s="4">
        <f t="shared" si="1"/>
        <v>146.69689349578388</v>
      </c>
      <c r="G19" s="10"/>
      <c r="H19" s="10"/>
      <c r="J19" s="10"/>
      <c r="K19" s="4">
        <v>-10.573</v>
      </c>
      <c r="L19" s="10"/>
      <c r="M19" s="11"/>
    </row>
    <row r="20" spans="1:13" x14ac:dyDescent="0.2">
      <c r="A20" s="10"/>
      <c r="B20" s="5">
        <v>100</v>
      </c>
      <c r="C20" s="10"/>
      <c r="D20" s="2"/>
      <c r="E20" s="10"/>
      <c r="F20" s="4">
        <f t="shared" si="1"/>
        <v>101.8728427054055</v>
      </c>
      <c r="G20" s="10"/>
      <c r="H20" s="10"/>
      <c r="J20" s="10"/>
      <c r="K20" s="4">
        <v>-11.294</v>
      </c>
      <c r="L20" s="10"/>
      <c r="M20" s="11"/>
    </row>
    <row r="21" spans="1:13" x14ac:dyDescent="0.2">
      <c r="A21" s="10"/>
      <c r="B21" s="5">
        <v>125</v>
      </c>
      <c r="C21" s="10"/>
      <c r="D21" s="2"/>
      <c r="E21" s="10"/>
      <c r="F21" s="4">
        <f t="shared" si="1"/>
        <v>74.845353824379558</v>
      </c>
      <c r="G21" s="10"/>
      <c r="H21" s="10"/>
      <c r="J21" s="10"/>
      <c r="K21" s="4">
        <v>-12.468</v>
      </c>
      <c r="L21" s="10"/>
      <c r="M21" s="11"/>
    </row>
    <row r="22" spans="1:13" x14ac:dyDescent="0.2">
      <c r="A22" s="4" t="s">
        <v>19</v>
      </c>
      <c r="B22" s="5">
        <v>100</v>
      </c>
      <c r="C22" s="4" t="s">
        <v>15</v>
      </c>
      <c r="D22" s="2"/>
      <c r="E22" s="10"/>
      <c r="F22" s="4">
        <f t="shared" si="1"/>
        <v>57.303474021790613</v>
      </c>
      <c r="G22" s="10"/>
      <c r="H22" s="10"/>
      <c r="J22" s="10"/>
      <c r="K22" s="4">
        <v>-15.3</v>
      </c>
      <c r="L22" s="10"/>
      <c r="M22" s="11"/>
    </row>
    <row r="23" spans="1:13" x14ac:dyDescent="0.2">
      <c r="A23" s="4" t="s">
        <v>16</v>
      </c>
      <c r="B23" s="5">
        <v>500</v>
      </c>
      <c r="C23" s="4" t="s">
        <v>15</v>
      </c>
      <c r="D23" s="2"/>
      <c r="E23" s="10"/>
      <c r="F23" s="4">
        <f t="shared" si="1"/>
        <v>36.674223373945971</v>
      </c>
      <c r="G23" s="10"/>
      <c r="H23" s="10"/>
      <c r="J23" s="10" t="s">
        <v>41</v>
      </c>
      <c r="K23" s="4">
        <f>K13-K3</f>
        <v>-6.7029000000000005</v>
      </c>
      <c r="L23" s="10" t="s">
        <v>37</v>
      </c>
      <c r="M23" s="11" t="s">
        <v>39</v>
      </c>
    </row>
    <row r="24" spans="1:13" x14ac:dyDescent="0.2">
      <c r="A24" s="4" t="s">
        <v>17</v>
      </c>
      <c r="B24" s="5">
        <v>1.3</v>
      </c>
      <c r="C24" s="4" t="s">
        <v>18</v>
      </c>
      <c r="D24" s="2"/>
      <c r="E24" s="10"/>
      <c r="F24" s="4">
        <f t="shared" si="1"/>
        <v>23.47150295932542</v>
      </c>
      <c r="G24" s="10"/>
      <c r="H24" s="10"/>
      <c r="J24" s="10"/>
      <c r="K24" s="4">
        <f t="shared" ref="K24:K32" si="2">K14-K4</f>
        <v>-5.5640000000000001</v>
      </c>
      <c r="L24" s="10"/>
      <c r="M24" s="11"/>
    </row>
    <row r="25" spans="1:13" x14ac:dyDescent="0.2">
      <c r="A25" s="4" t="s">
        <v>20</v>
      </c>
      <c r="B25" s="5">
        <v>22</v>
      </c>
      <c r="C25" s="4" t="s">
        <v>21</v>
      </c>
      <c r="D25" s="2"/>
      <c r="E25" s="10" t="s">
        <v>31</v>
      </c>
      <c r="F25" s="4">
        <f t="shared" ref="F25:F34" si="3">1-EXP(-F15*$F$3)</f>
        <v>0.72349290056111415</v>
      </c>
      <c r="G25" s="10" t="s">
        <v>32</v>
      </c>
      <c r="H25" s="10" t="s">
        <v>48</v>
      </c>
      <c r="J25" s="10"/>
      <c r="K25" s="4">
        <f t="shared" si="2"/>
        <v>-4.8132000000000001</v>
      </c>
      <c r="L25" s="10"/>
      <c r="M25" s="11"/>
    </row>
    <row r="26" spans="1:13" x14ac:dyDescent="0.2">
      <c r="D26" s="2"/>
      <c r="E26" s="10"/>
      <c r="F26" s="4">
        <f t="shared" si="3"/>
        <v>0.56076997168607345</v>
      </c>
      <c r="G26" s="10"/>
      <c r="H26" s="10"/>
      <c r="J26" s="10"/>
      <c r="K26" s="4">
        <f t="shared" si="2"/>
        <v>-1.5838999999999999</v>
      </c>
      <c r="L26" s="10"/>
      <c r="M26" s="11"/>
    </row>
    <row r="27" spans="1:13" x14ac:dyDescent="0.2">
      <c r="D27" s="2"/>
      <c r="E27" s="10"/>
      <c r="F27" s="4">
        <f t="shared" si="3"/>
        <v>0.43523280726309166</v>
      </c>
      <c r="G27" s="10"/>
      <c r="H27" s="10"/>
      <c r="J27" s="10"/>
      <c r="K27" s="4">
        <f t="shared" si="2"/>
        <v>-1.097999999999999</v>
      </c>
      <c r="L27" s="10"/>
      <c r="M27" s="11"/>
    </row>
    <row r="28" spans="1:13" x14ac:dyDescent="0.2">
      <c r="D28" s="2"/>
      <c r="E28" s="10"/>
      <c r="F28" s="4">
        <f t="shared" si="3"/>
        <v>0.27485213671583952</v>
      </c>
      <c r="G28" s="10"/>
      <c r="H28" s="10"/>
      <c r="J28" s="10"/>
      <c r="K28" s="4">
        <f t="shared" si="2"/>
        <v>-2.1603000000000003</v>
      </c>
      <c r="L28" s="10"/>
      <c r="M28" s="11"/>
    </row>
    <row r="29" spans="1:13" x14ac:dyDescent="0.2">
      <c r="D29" s="2"/>
      <c r="E29" s="10"/>
      <c r="F29" s="4">
        <f t="shared" si="3"/>
        <v>0.18590890193887089</v>
      </c>
      <c r="G29" s="10"/>
      <c r="H29" s="10"/>
      <c r="J29" s="10"/>
      <c r="K29" s="4">
        <f t="shared" si="2"/>
        <v>-2.7986000000000004</v>
      </c>
      <c r="L29" s="10"/>
      <c r="M29" s="11"/>
    </row>
    <row r="30" spans="1:13" x14ac:dyDescent="0.2">
      <c r="D30" s="2"/>
      <c r="E30" s="10"/>
      <c r="F30" s="4">
        <f t="shared" si="3"/>
        <v>0.13310326919813464</v>
      </c>
      <c r="G30" s="10"/>
      <c r="H30" s="10"/>
      <c r="J30" s="10"/>
      <c r="K30" s="4">
        <f t="shared" si="2"/>
        <v>-2.0940000000000012</v>
      </c>
      <c r="L30" s="10"/>
      <c r="M30" s="11"/>
    </row>
    <row r="31" spans="1:13" x14ac:dyDescent="0.2">
      <c r="D31" s="2"/>
      <c r="E31" s="10"/>
      <c r="F31" s="4">
        <f t="shared" si="3"/>
        <v>9.9621734318877553E-2</v>
      </c>
      <c r="G31" s="10"/>
      <c r="H31" s="10"/>
      <c r="J31" s="10"/>
      <c r="K31" s="4">
        <f t="shared" si="2"/>
        <v>-1.0470000000000006</v>
      </c>
      <c r="L31" s="10"/>
      <c r="M31" s="11"/>
    </row>
    <row r="32" spans="1:13" x14ac:dyDescent="0.2">
      <c r="D32" s="2"/>
      <c r="E32" s="10"/>
      <c r="F32" s="4">
        <f t="shared" si="3"/>
        <v>7.7202003589187496E-2</v>
      </c>
      <c r="G32" s="10"/>
      <c r="H32" s="10"/>
      <c r="J32" s="10"/>
      <c r="K32" s="4">
        <f t="shared" si="2"/>
        <v>-0.70000000000000107</v>
      </c>
      <c r="L32" s="10"/>
      <c r="M32" s="11"/>
    </row>
    <row r="33" spans="4:13" x14ac:dyDescent="0.2">
      <c r="D33" s="2"/>
      <c r="E33" s="10"/>
      <c r="F33" s="4">
        <f t="shared" si="3"/>
        <v>5.0121076341511306E-2</v>
      </c>
      <c r="G33" s="10"/>
      <c r="H33" s="10"/>
      <c r="J33" s="10" t="s">
        <v>40</v>
      </c>
      <c r="K33" s="4">
        <f>100*10^(((0.5*K3)+K23)/10)</f>
        <v>9.5390472501232626</v>
      </c>
      <c r="L33" s="10" t="s">
        <v>44</v>
      </c>
      <c r="M33" s="11" t="s">
        <v>49</v>
      </c>
    </row>
    <row r="34" spans="4:13" x14ac:dyDescent="0.2">
      <c r="D34" s="2"/>
      <c r="E34" s="10"/>
      <c r="F34" s="4">
        <f t="shared" si="3"/>
        <v>3.2373662130347647E-2</v>
      </c>
      <c r="G34" s="10"/>
      <c r="H34" s="10"/>
      <c r="J34" s="10"/>
      <c r="K34" s="4">
        <f t="shared" ref="K34:K42" si="4">100*10^(((0.5*K4)+K24)/10)</f>
        <v>12.933021513395705</v>
      </c>
      <c r="L34" s="10"/>
      <c r="M34" s="11"/>
    </row>
    <row r="35" spans="4:13" x14ac:dyDescent="0.2">
      <c r="D35" s="2"/>
      <c r="E35" s="1"/>
      <c r="J35" s="10"/>
      <c r="K35" s="4">
        <f t="shared" si="4"/>
        <v>14.843625886155804</v>
      </c>
      <c r="L35" s="10"/>
      <c r="M35" s="11"/>
    </row>
    <row r="36" spans="4:13" x14ac:dyDescent="0.2">
      <c r="D36" s="2"/>
      <c r="E36" s="1"/>
      <c r="J36" s="10"/>
      <c r="K36" s="4">
        <f t="shared" si="4"/>
        <v>25.232193122121721</v>
      </c>
      <c r="L36" s="10"/>
      <c r="M36" s="11"/>
    </row>
    <row r="37" spans="4:13" x14ac:dyDescent="0.2">
      <c r="D37" s="2"/>
      <c r="E37" s="1"/>
      <c r="J37" s="10"/>
      <c r="K37" s="4">
        <f t="shared" si="4"/>
        <v>23.856130399309126</v>
      </c>
      <c r="L37" s="10"/>
      <c r="M37" s="11"/>
    </row>
    <row r="38" spans="4:13" x14ac:dyDescent="0.2">
      <c r="D38" s="2"/>
      <c r="J38" s="10"/>
      <c r="K38" s="4">
        <f t="shared" si="4"/>
        <v>24.718664329907249</v>
      </c>
      <c r="L38" s="10"/>
      <c r="M38" s="11"/>
    </row>
    <row r="39" spans="4:13" x14ac:dyDescent="0.2">
      <c r="J39" s="10"/>
      <c r="K39" s="4">
        <f t="shared" si="4"/>
        <v>21.449639624582588</v>
      </c>
      <c r="L39" s="10"/>
      <c r="M39" s="11"/>
    </row>
    <row r="40" spans="4:13" x14ac:dyDescent="0.2">
      <c r="J40" s="10"/>
      <c r="K40" s="4">
        <f t="shared" si="4"/>
        <v>21.409178345704643</v>
      </c>
      <c r="L40" s="10"/>
      <c r="M40" s="11"/>
    </row>
    <row r="41" spans="4:13" x14ac:dyDescent="0.2">
      <c r="J41" s="10"/>
      <c r="K41" s="4">
        <f t="shared" si="4"/>
        <v>21.098423233031241</v>
      </c>
      <c r="L41" s="10"/>
      <c r="M41" s="11"/>
    </row>
    <row r="42" spans="4:13" x14ac:dyDescent="0.2">
      <c r="J42" s="10"/>
      <c r="K42" s="4">
        <f t="shared" si="4"/>
        <v>15.848931924611131</v>
      </c>
      <c r="L42" s="10"/>
      <c r="M42" s="11"/>
    </row>
  </sheetData>
  <sortState ref="J17:K26">
    <sortCondition ref="J17"/>
  </sortState>
  <mergeCells count="29">
    <mergeCell ref="E25:E34"/>
    <mergeCell ref="E15:E24"/>
    <mergeCell ref="A1:C1"/>
    <mergeCell ref="A10:C10"/>
    <mergeCell ref="A12:A21"/>
    <mergeCell ref="C12:C21"/>
    <mergeCell ref="E1:H1"/>
    <mergeCell ref="H25:H34"/>
    <mergeCell ref="H15:H24"/>
    <mergeCell ref="H5:H14"/>
    <mergeCell ref="G25:G34"/>
    <mergeCell ref="G15:G24"/>
    <mergeCell ref="G5:G14"/>
    <mergeCell ref="E5:E14"/>
    <mergeCell ref="A2:C2"/>
    <mergeCell ref="A3:C3"/>
    <mergeCell ref="J1:M1"/>
    <mergeCell ref="J3:J12"/>
    <mergeCell ref="J13:J22"/>
    <mergeCell ref="L13:L22"/>
    <mergeCell ref="L3:L12"/>
    <mergeCell ref="M13:M22"/>
    <mergeCell ref="M3:M12"/>
    <mergeCell ref="J23:J32"/>
    <mergeCell ref="L23:L32"/>
    <mergeCell ref="M23:M32"/>
    <mergeCell ref="L33:L42"/>
    <mergeCell ref="J33:J42"/>
    <mergeCell ref="M33:M4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Leeds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Wood</dc:creator>
  <cp:lastModifiedBy>Christopher Wood</cp:lastModifiedBy>
  <dcterms:created xsi:type="dcterms:W3CDTF">2017-07-26T15:37:49Z</dcterms:created>
  <dcterms:modified xsi:type="dcterms:W3CDTF">2017-08-03T11:04:24Z</dcterms:modified>
</cp:coreProperties>
</file>