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gham\Personal folders\Jack\JTE accepted paper\Data\Hydroxyproline assay data\"/>
    </mc:Choice>
  </mc:AlternateContent>
  <bookViews>
    <workbookView xWindow="120" yWindow="132" windowWidth="16200" windowHeight="5616" activeTab="3"/>
  </bookViews>
  <sheets>
    <sheet name="Summary data" sheetId="2" r:id="rId1"/>
    <sheet name="Plate 1 raw data " sheetId="3" r:id="rId2"/>
    <sheet name="Plate 2 raw data" sheetId="4" r:id="rId3"/>
    <sheet name="Plate 3 raw data" sheetId="1" r:id="rId4"/>
  </sheets>
  <externalReferences>
    <externalReference r:id="rId5"/>
  </externalReferences>
  <calcPr calcId="152511" concurrentCalc="0"/>
</workbook>
</file>

<file path=xl/calcChain.xml><?xml version="1.0" encoding="utf-8"?>
<calcChain xmlns="http://schemas.openxmlformats.org/spreadsheetml/2006/main">
  <c r="L55" i="4" l="1"/>
  <c r="K55" i="4"/>
  <c r="J55" i="4"/>
  <c r="I55" i="4"/>
  <c r="H55" i="4"/>
  <c r="G55" i="4"/>
  <c r="F55" i="4"/>
  <c r="E55" i="4"/>
  <c r="D55" i="4"/>
  <c r="C55" i="4"/>
  <c r="L54" i="4"/>
  <c r="K54" i="4"/>
  <c r="J54" i="4"/>
  <c r="I54" i="4"/>
  <c r="H54" i="4"/>
  <c r="G54" i="4"/>
  <c r="F54" i="4"/>
  <c r="E54" i="4"/>
  <c r="D54" i="4"/>
  <c r="C54" i="4"/>
  <c r="L53" i="4"/>
  <c r="K53" i="4"/>
  <c r="J53" i="4"/>
  <c r="I53" i="4"/>
  <c r="H53" i="4"/>
  <c r="G53" i="4"/>
  <c r="F53" i="4"/>
  <c r="E53" i="4"/>
  <c r="D53" i="4"/>
  <c r="C53" i="4"/>
  <c r="L52" i="4"/>
  <c r="K52" i="4"/>
  <c r="J52" i="4"/>
  <c r="I52" i="4"/>
  <c r="H52" i="4"/>
  <c r="G52" i="4"/>
  <c r="F52" i="4"/>
  <c r="E52" i="4"/>
  <c r="D52" i="4"/>
  <c r="C52" i="4"/>
  <c r="L54" i="3"/>
  <c r="K54" i="3"/>
  <c r="J54" i="3"/>
  <c r="I54" i="3"/>
  <c r="H54" i="3"/>
  <c r="G54" i="3"/>
  <c r="F54" i="3"/>
  <c r="E54" i="3"/>
  <c r="D54" i="3"/>
  <c r="C54" i="3"/>
  <c r="L53" i="3"/>
  <c r="K53" i="3"/>
  <c r="J53" i="3"/>
  <c r="I53" i="3"/>
  <c r="H53" i="3"/>
  <c r="G53" i="3"/>
  <c r="F53" i="3"/>
  <c r="E53" i="3"/>
  <c r="D53" i="3"/>
  <c r="C53" i="3"/>
  <c r="L52" i="3"/>
  <c r="K52" i="3"/>
  <c r="J52" i="3"/>
  <c r="I52" i="3"/>
  <c r="H52" i="3"/>
  <c r="G52" i="3"/>
  <c r="F52" i="3"/>
  <c r="E52" i="3"/>
  <c r="D52" i="3"/>
  <c r="C52" i="3"/>
  <c r="L51" i="3"/>
  <c r="K51" i="3"/>
  <c r="J51" i="3"/>
  <c r="I51" i="3"/>
  <c r="H51" i="3"/>
  <c r="G51" i="3"/>
  <c r="F51" i="3"/>
  <c r="E51" i="3"/>
  <c r="D51" i="3"/>
  <c r="C51" i="3"/>
  <c r="G16" i="2"/>
  <c r="G20" i="2"/>
  <c r="G21" i="2"/>
  <c r="G24" i="2"/>
  <c r="G25" i="2"/>
  <c r="G28" i="2"/>
  <c r="G29" i="2"/>
  <c r="G32" i="2"/>
  <c r="G34" i="2"/>
  <c r="G37" i="2"/>
  <c r="G38" i="2"/>
  <c r="G41" i="2"/>
  <c r="G42" i="2"/>
  <c r="G45" i="2"/>
  <c r="G46" i="2"/>
  <c r="G49" i="2"/>
  <c r="G50" i="2"/>
  <c r="G54" i="2"/>
  <c r="G55" i="2"/>
  <c r="G58" i="2"/>
  <c r="G59" i="2"/>
  <c r="G62" i="2"/>
  <c r="G63" i="2"/>
  <c r="G66" i="2"/>
  <c r="G67" i="2"/>
  <c r="G70" i="2"/>
  <c r="G15" i="2"/>
  <c r="E16" i="2"/>
  <c r="E17" i="2"/>
  <c r="G17" i="2"/>
  <c r="E18" i="2"/>
  <c r="G18" i="2"/>
  <c r="E19" i="2"/>
  <c r="G19" i="2"/>
  <c r="E20" i="2"/>
  <c r="E21" i="2"/>
  <c r="E22" i="2"/>
  <c r="G22" i="2"/>
  <c r="E23" i="2"/>
  <c r="G23" i="2"/>
  <c r="E24" i="2"/>
  <c r="E25" i="2"/>
  <c r="E26" i="2"/>
  <c r="G26" i="2"/>
  <c r="E27" i="2"/>
  <c r="G27" i="2"/>
  <c r="E28" i="2"/>
  <c r="E29" i="2"/>
  <c r="E30" i="2"/>
  <c r="G30" i="2"/>
  <c r="E31" i="2"/>
  <c r="G31" i="2"/>
  <c r="E32" i="2"/>
  <c r="E34" i="2"/>
  <c r="E35" i="2"/>
  <c r="G35" i="2"/>
  <c r="E36" i="2"/>
  <c r="G36" i="2"/>
  <c r="E37" i="2"/>
  <c r="E38" i="2"/>
  <c r="E39" i="2"/>
  <c r="G39" i="2"/>
  <c r="E40" i="2"/>
  <c r="G40" i="2"/>
  <c r="E41" i="2"/>
  <c r="E42" i="2"/>
  <c r="E43" i="2"/>
  <c r="G43" i="2"/>
  <c r="E44" i="2"/>
  <c r="G44" i="2"/>
  <c r="E45" i="2"/>
  <c r="E46" i="2"/>
  <c r="E47" i="2"/>
  <c r="G47" i="2"/>
  <c r="E48" i="2"/>
  <c r="G48" i="2"/>
  <c r="E49" i="2"/>
  <c r="E50" i="2"/>
  <c r="E51" i="2"/>
  <c r="G51" i="2"/>
  <c r="E53" i="2"/>
  <c r="G53" i="2"/>
  <c r="E54" i="2"/>
  <c r="E55" i="2"/>
  <c r="E56" i="2"/>
  <c r="G56" i="2"/>
  <c r="E57" i="2"/>
  <c r="G57" i="2"/>
  <c r="E58" i="2"/>
  <c r="E59" i="2"/>
  <c r="E60" i="2"/>
  <c r="G60" i="2"/>
  <c r="E61" i="2"/>
  <c r="G61" i="2"/>
  <c r="E62" i="2"/>
  <c r="E63" i="2"/>
  <c r="E64" i="2"/>
  <c r="G64" i="2"/>
  <c r="E65" i="2"/>
  <c r="G65" i="2"/>
  <c r="E66" i="2"/>
  <c r="E67" i="2"/>
  <c r="E68" i="2"/>
  <c r="G68" i="2"/>
  <c r="E69" i="2"/>
  <c r="G69" i="2"/>
  <c r="E70" i="2"/>
  <c r="E15" i="2"/>
  <c r="AC6" i="2"/>
  <c r="AC7" i="2"/>
  <c r="AC8" i="2"/>
  <c r="AC9" i="2"/>
  <c r="AC10" i="2"/>
  <c r="AC5" i="2"/>
  <c r="Z6" i="2"/>
  <c r="Z7" i="2"/>
  <c r="Z8" i="2"/>
  <c r="Z9" i="2"/>
  <c r="Z10" i="2"/>
  <c r="Z5" i="2"/>
  <c r="W6" i="2"/>
  <c r="W7" i="2"/>
  <c r="W8" i="2"/>
  <c r="W9" i="2"/>
  <c r="W10" i="2"/>
  <c r="W5" i="2"/>
  <c r="T6" i="2"/>
  <c r="T7" i="2"/>
  <c r="T8" i="2"/>
  <c r="T9" i="2"/>
  <c r="T10" i="2"/>
  <c r="T5" i="2"/>
  <c r="Q6" i="2"/>
  <c r="Q7" i="2"/>
  <c r="Q8" i="2"/>
  <c r="Q9" i="2"/>
  <c r="Q10" i="2"/>
  <c r="Q5" i="2"/>
  <c r="N6" i="2"/>
  <c r="N7" i="2"/>
  <c r="N8" i="2"/>
  <c r="N9" i="2"/>
  <c r="N10" i="2"/>
  <c r="N5" i="2"/>
  <c r="K6" i="2"/>
  <c r="K7" i="2"/>
  <c r="K8" i="2"/>
  <c r="K9" i="2"/>
  <c r="K10" i="2"/>
  <c r="K5" i="2"/>
  <c r="H6" i="2"/>
  <c r="H7" i="2"/>
  <c r="H8" i="2"/>
  <c r="H9" i="2"/>
  <c r="H10" i="2"/>
  <c r="H5" i="2"/>
  <c r="E6" i="2"/>
  <c r="E7" i="2"/>
  <c r="E8" i="2"/>
  <c r="E9" i="2"/>
  <c r="E10" i="2"/>
  <c r="E5" i="2"/>
  <c r="H70" i="2"/>
  <c r="H58" i="2"/>
  <c r="H45" i="2"/>
  <c r="H32" i="2"/>
  <c r="H20" i="2"/>
  <c r="H51" i="2"/>
  <c r="H39" i="2"/>
  <c r="H64" i="2"/>
  <c r="H26" i="2"/>
  <c r="D52" i="1"/>
  <c r="E52" i="1"/>
  <c r="F52" i="1"/>
  <c r="G52" i="1"/>
  <c r="H52" i="1"/>
  <c r="I52" i="1"/>
  <c r="C52" i="1"/>
  <c r="D51" i="1"/>
  <c r="E51" i="1"/>
  <c r="F51" i="1"/>
  <c r="G51" i="1"/>
  <c r="H51" i="1"/>
  <c r="I51" i="1"/>
  <c r="J51" i="1"/>
  <c r="K51" i="1"/>
  <c r="L51" i="1"/>
  <c r="C51" i="1"/>
  <c r="D50" i="1"/>
  <c r="E50" i="1"/>
  <c r="F50" i="1"/>
  <c r="G50" i="1"/>
  <c r="H50" i="1"/>
  <c r="I50" i="1"/>
  <c r="J50" i="1"/>
  <c r="K50" i="1"/>
  <c r="L50" i="1"/>
  <c r="C50" i="1"/>
  <c r="J51" i="2"/>
  <c r="K51" i="2"/>
  <c r="I51" i="2"/>
  <c r="J70" i="2"/>
  <c r="K70" i="2"/>
  <c r="I70" i="2"/>
  <c r="J32" i="2"/>
  <c r="K32" i="2"/>
  <c r="I32" i="2"/>
</calcChain>
</file>

<file path=xl/sharedStrings.xml><?xml version="1.0" encoding="utf-8"?>
<sst xmlns="http://schemas.openxmlformats.org/spreadsheetml/2006/main" count="464" uniqueCount="143">
  <si>
    <t xml:space="preserve">                                                                                   </t>
  </si>
  <si>
    <t>Photometric1</t>
  </si>
  <si>
    <t>Plate 1: Plate 3</t>
  </si>
  <si>
    <t>Sample</t>
  </si>
  <si>
    <t>A</t>
  </si>
  <si>
    <t>Un_0001 1/1</t>
  </si>
  <si>
    <t>Un_0009 1/1</t>
  </si>
  <si>
    <t>Un_0017 1/1</t>
  </si>
  <si>
    <t>Un_0025 1/1</t>
  </si>
  <si>
    <t>Un_0033 1/1</t>
  </si>
  <si>
    <t>Un_0041 1/1</t>
  </si>
  <si>
    <t>Un_0049 1/1</t>
  </si>
  <si>
    <t>Un_0057 1/1</t>
  </si>
  <si>
    <t>Un_0065 1/1</t>
  </si>
  <si>
    <t>Un_0073 1/1</t>
  </si>
  <si>
    <t>Un_0081 1/1</t>
  </si>
  <si>
    <t>Un_0089 1/1</t>
  </si>
  <si>
    <t>B</t>
  </si>
  <si>
    <t>Un_0002 1/1</t>
  </si>
  <si>
    <t>Un_0010 1/1</t>
  </si>
  <si>
    <t>Un_0018 1/1</t>
  </si>
  <si>
    <t>Un_0026 1/1</t>
  </si>
  <si>
    <t>Un_0034 1/1</t>
  </si>
  <si>
    <t>Un_0042 1/1</t>
  </si>
  <si>
    <t>Un_0050 1/1</t>
  </si>
  <si>
    <t>Un_0058 1/1</t>
  </si>
  <si>
    <t>Un_0066 1/1</t>
  </si>
  <si>
    <t>Un_0074 1/1</t>
  </si>
  <si>
    <t>Un_0082 1/1</t>
  </si>
  <si>
    <t>Un_0090 1/1</t>
  </si>
  <si>
    <t>C</t>
  </si>
  <si>
    <t>Un_0003 1/1</t>
  </si>
  <si>
    <t>Un_0011 1/1</t>
  </si>
  <si>
    <t>Un_0019 1/1</t>
  </si>
  <si>
    <t>Un_0027 1/1</t>
  </si>
  <si>
    <t>Un_0035 1/1</t>
  </si>
  <si>
    <t>Un_0043 1/1</t>
  </si>
  <si>
    <t>Un_0051 1/1</t>
  </si>
  <si>
    <t>Un_0059 1/1</t>
  </si>
  <si>
    <t>Un_0067 1/1</t>
  </si>
  <si>
    <t>Un_0075 1/1</t>
  </si>
  <si>
    <t>Un_0083 1/1</t>
  </si>
  <si>
    <t>Un_0091 1/1</t>
  </si>
  <si>
    <t>D</t>
  </si>
  <si>
    <t>Un_0004 1/1</t>
  </si>
  <si>
    <t>Un_0012 1/1</t>
  </si>
  <si>
    <t>Un_0020 1/1</t>
  </si>
  <si>
    <t>Un_0028 1/1</t>
  </si>
  <si>
    <t>Un_0036 1/1</t>
  </si>
  <si>
    <t>Un_0044 1/1</t>
  </si>
  <si>
    <t>Un_0052 1/1</t>
  </si>
  <si>
    <t>Un_0060 1/1</t>
  </si>
  <si>
    <t>Un_0068 1/1</t>
  </si>
  <si>
    <t>Un_0076 1/1</t>
  </si>
  <si>
    <t>Un_0084 1/1</t>
  </si>
  <si>
    <t>Un_0092 1/1</t>
  </si>
  <si>
    <t>E</t>
  </si>
  <si>
    <t>Un_0005 1/1</t>
  </si>
  <si>
    <t>Un_0013 1/1</t>
  </si>
  <si>
    <t>Un_0021 1/1</t>
  </si>
  <si>
    <t>Un_0029 1/1</t>
  </si>
  <si>
    <t>Un_0037 1/1</t>
  </si>
  <si>
    <t>Un_0045 1/1</t>
  </si>
  <si>
    <t>Un_0053 1/1</t>
  </si>
  <si>
    <t>Un_0061 1/1</t>
  </si>
  <si>
    <t>Un_0069 1/1</t>
  </si>
  <si>
    <t>Un_0077 1/1</t>
  </si>
  <si>
    <t>Un_0085 1/1</t>
  </si>
  <si>
    <t>Un_0093 1/1</t>
  </si>
  <si>
    <t>F</t>
  </si>
  <si>
    <t>Un_0006 1/1</t>
  </si>
  <si>
    <t>Un_0014 1/1</t>
  </si>
  <si>
    <t>Un_0022 1/1</t>
  </si>
  <si>
    <t>Un_0030 1/1</t>
  </si>
  <si>
    <t>Un_0038 1/1</t>
  </si>
  <si>
    <t>Un_0046 1/1</t>
  </si>
  <si>
    <t>Un_0054 1/1</t>
  </si>
  <si>
    <t>Un_0062 1/1</t>
  </si>
  <si>
    <t>Un_0070 1/1</t>
  </si>
  <si>
    <t>Un_0078 1/1</t>
  </si>
  <si>
    <t>Un_0086 1/1</t>
  </si>
  <si>
    <t>Un_0094 1/1</t>
  </si>
  <si>
    <t>G</t>
  </si>
  <si>
    <t>Un_0007 1/1</t>
  </si>
  <si>
    <t>Un_0015 1/1</t>
  </si>
  <si>
    <t>Un_0023 1/1</t>
  </si>
  <si>
    <t>Un_0031 1/1</t>
  </si>
  <si>
    <t>Un_0039 1/1</t>
  </si>
  <si>
    <t>Un_0047 1/1</t>
  </si>
  <si>
    <t>Un_0055 1/1</t>
  </si>
  <si>
    <t>Un_0063 1/1</t>
  </si>
  <si>
    <t>Un_0071 1/1</t>
  </si>
  <si>
    <t>Un_0079 1/1</t>
  </si>
  <si>
    <t>Un_0087 1/1</t>
  </si>
  <si>
    <t>Un_0095 1/1</t>
  </si>
  <si>
    <t>H</t>
  </si>
  <si>
    <t>Un_0008 1/1</t>
  </si>
  <si>
    <t>Un_0016 1/1</t>
  </si>
  <si>
    <t>Un_0024 1/1</t>
  </si>
  <si>
    <t>Un_0032 1/1</t>
  </si>
  <si>
    <t>Un_0040 1/1</t>
  </si>
  <si>
    <t>Un_0048 1/1</t>
  </si>
  <si>
    <t>Un_0056 1/1</t>
  </si>
  <si>
    <t>Un_0064 1/1</t>
  </si>
  <si>
    <t>Un_0072 1/1</t>
  </si>
  <si>
    <t>Un_0080 1/1</t>
  </si>
  <si>
    <t>Un_0088 1/1</t>
  </si>
  <si>
    <t>Un_0096 1/1</t>
  </si>
  <si>
    <t>Abs</t>
  </si>
  <si>
    <t xml:space="preserve">Concentration </t>
  </si>
  <si>
    <t xml:space="preserve">Absorbance </t>
  </si>
  <si>
    <t>Concentration</t>
  </si>
  <si>
    <t xml:space="preserve">Hydroxyproline </t>
  </si>
  <si>
    <t xml:space="preserve">Pig 1 </t>
  </si>
  <si>
    <t xml:space="preserve">Pig 2 </t>
  </si>
  <si>
    <t xml:space="preserve">Pig 3 </t>
  </si>
  <si>
    <t>Pig 3</t>
  </si>
  <si>
    <t xml:space="preserve">Porcine dCell dermis </t>
  </si>
  <si>
    <t>Fresh porcine skin</t>
  </si>
  <si>
    <t xml:space="preserve">Donor 1 </t>
  </si>
  <si>
    <t xml:space="preserve">Donor 2 </t>
  </si>
  <si>
    <t xml:space="preserve">Donor 3 </t>
  </si>
  <si>
    <t>Donor 3</t>
  </si>
  <si>
    <t>Human dCell dermis</t>
  </si>
  <si>
    <t>microgram.ml</t>
  </si>
  <si>
    <t>volume (ml)</t>
  </si>
  <si>
    <t xml:space="preserve">Dry weight (mg) </t>
  </si>
  <si>
    <t>microgram/mg</t>
  </si>
  <si>
    <t>Mean</t>
  </si>
  <si>
    <t>SD</t>
  </si>
  <si>
    <t xml:space="preserve">Mean </t>
  </si>
  <si>
    <t>Plate 1: Plate 1</t>
  </si>
  <si>
    <t>Plate 1: Plate 2</t>
  </si>
  <si>
    <t>mean</t>
  </si>
  <si>
    <t>Porcine dCell Pig 1</t>
  </si>
  <si>
    <t>Porcine dCell Pig 2</t>
  </si>
  <si>
    <t>Porcine dCell Pig 3</t>
  </si>
  <si>
    <t>Fresh Porcine Pig 1</t>
  </si>
  <si>
    <t xml:space="preserve">Fresh Porcine Pig 2 </t>
  </si>
  <si>
    <t>Fresh Porcine Pig 3</t>
  </si>
  <si>
    <t>Human dCell dermis 1</t>
  </si>
  <si>
    <t>Human dCell dermis 2</t>
  </si>
  <si>
    <t>Human dCell dermis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</si>
</sst>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3" fillId="0" borderId="0" xfId="0" applyFont="1"/>
    <xf numFmtId="0" fontId="2" fillId="2" borderId="0" xfId="0" applyFont="1" applyFill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3" borderId="0" xfId="0" applyFill="1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0" fontId="0" fillId="3" borderId="7" xfId="0" applyFill="1" applyBorder="1"/>
    <xf numFmtId="0" fontId="0" fillId="0" borderId="9" xfId="0" applyBorder="1"/>
    <xf numFmtId="0" fontId="0" fillId="0" borderId="1" xfId="0" applyBorder="1"/>
    <xf numFmtId="0" fontId="0" fillId="0" borderId="2" xfId="0" applyBorder="1"/>
    <xf numFmtId="9" fontId="0" fillId="0" borderId="0" xfId="0" applyNumberFormat="1"/>
    <xf numFmtId="0" fontId="1" fillId="0" borderId="0" xfId="0" applyFont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Concentration vs</a:t>
            </a:r>
            <a:r>
              <a:rPr lang="en-GB" baseline="0"/>
              <a:t> </a:t>
            </a:r>
            <a:r>
              <a:rPr lang="en-GB"/>
              <a:t>Absorbance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[1]Photometric1!$C$28</c:f>
              <c:strCache>
                <c:ptCount val="1"/>
                <c:pt idx="0">
                  <c:v>Absorbance 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[1]Photometric1!$B$29:$B$38</c:f>
              <c:numCache>
                <c:formatCode>General</c:formatCode>
                <c:ptCount val="10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8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</c:numCache>
            </c:numRef>
          </c:xVal>
          <c:yVal>
            <c:numRef>
              <c:f>[1]Photometric1!$C$29:$C$38</c:f>
              <c:numCache>
                <c:formatCode>General</c:formatCode>
                <c:ptCount val="10"/>
                <c:pt idx="0">
                  <c:v>1.0504</c:v>
                </c:pt>
                <c:pt idx="1">
                  <c:v>0.80940000000000001</c:v>
                </c:pt>
                <c:pt idx="2">
                  <c:v>0.63660000000000005</c:v>
                </c:pt>
                <c:pt idx="3">
                  <c:v>0.47210000000000002</c:v>
                </c:pt>
                <c:pt idx="4">
                  <c:v>0.35709999999999997</c:v>
                </c:pt>
                <c:pt idx="5">
                  <c:v>0.29310000000000003</c:v>
                </c:pt>
                <c:pt idx="6">
                  <c:v>0.23280000000000001</c:v>
                </c:pt>
                <c:pt idx="7">
                  <c:v>0.1799</c:v>
                </c:pt>
                <c:pt idx="8">
                  <c:v>0.13550000000000001</c:v>
                </c:pt>
                <c:pt idx="9">
                  <c:v>7.0199999999999999E-2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982776"/>
        <c:axId val="413054768"/>
      </c:scatterChart>
      <c:valAx>
        <c:axId val="408982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3054768"/>
        <c:crosses val="autoZero"/>
        <c:crossBetween val="midCat"/>
      </c:valAx>
      <c:valAx>
        <c:axId val="413054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8982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[1]Photometric1!$O$28</c:f>
              <c:strCache>
                <c:ptCount val="1"/>
                <c:pt idx="0">
                  <c:v>Absorbance 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[1]Photometric1!$N$29:$N$38</c:f>
              <c:numCache>
                <c:formatCode>General</c:formatCode>
                <c:ptCount val="10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8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</c:numCache>
            </c:numRef>
          </c:xVal>
          <c:yVal>
            <c:numRef>
              <c:f>[1]Photometric1!$O$29:$O$38</c:f>
              <c:numCache>
                <c:formatCode>General</c:formatCode>
                <c:ptCount val="10"/>
                <c:pt idx="0">
                  <c:v>1.0351999999999999</c:v>
                </c:pt>
                <c:pt idx="1">
                  <c:v>0.83450000000000002</c:v>
                </c:pt>
                <c:pt idx="2">
                  <c:v>0.623</c:v>
                </c:pt>
                <c:pt idx="3">
                  <c:v>0.46779999999999999</c:v>
                </c:pt>
                <c:pt idx="4">
                  <c:v>0.3291</c:v>
                </c:pt>
                <c:pt idx="5">
                  <c:v>0.27889999999999998</c:v>
                </c:pt>
                <c:pt idx="6">
                  <c:v>0.22220000000000001</c:v>
                </c:pt>
                <c:pt idx="7">
                  <c:v>0.16950000000000001</c:v>
                </c:pt>
                <c:pt idx="8">
                  <c:v>0.13039999999999999</c:v>
                </c:pt>
                <c:pt idx="9">
                  <c:v>7.0199999999999999E-2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055552"/>
        <c:axId val="413055944"/>
      </c:scatterChart>
      <c:valAx>
        <c:axId val="41305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3055944"/>
        <c:crosses val="autoZero"/>
        <c:crossBetween val="midCat"/>
      </c:valAx>
      <c:valAx>
        <c:axId val="413055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3055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Concentration vs</a:t>
            </a:r>
            <a:r>
              <a:rPr lang="en-GB" baseline="0"/>
              <a:t> </a:t>
            </a:r>
            <a:r>
              <a:rPr lang="en-GB"/>
              <a:t>Absorbance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[1]Photometric1!$C$28</c:f>
              <c:strCache>
                <c:ptCount val="1"/>
                <c:pt idx="0">
                  <c:v>Absorbance 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[1]Photometric1!$B$29:$B$38</c:f>
              <c:numCache>
                <c:formatCode>General</c:formatCode>
                <c:ptCount val="10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8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</c:numCache>
            </c:numRef>
          </c:xVal>
          <c:yVal>
            <c:numRef>
              <c:f>[1]Photometric1!$C$29:$C$38</c:f>
              <c:numCache>
                <c:formatCode>General</c:formatCode>
                <c:ptCount val="10"/>
                <c:pt idx="0">
                  <c:v>1.0504</c:v>
                </c:pt>
                <c:pt idx="1">
                  <c:v>0.80940000000000001</c:v>
                </c:pt>
                <c:pt idx="2">
                  <c:v>0.63660000000000005</c:v>
                </c:pt>
                <c:pt idx="3">
                  <c:v>0.47210000000000002</c:v>
                </c:pt>
                <c:pt idx="4">
                  <c:v>0.35709999999999997</c:v>
                </c:pt>
                <c:pt idx="5">
                  <c:v>0.29310000000000003</c:v>
                </c:pt>
                <c:pt idx="6">
                  <c:v>0.23280000000000001</c:v>
                </c:pt>
                <c:pt idx="7">
                  <c:v>0.1799</c:v>
                </c:pt>
                <c:pt idx="8">
                  <c:v>0.13550000000000001</c:v>
                </c:pt>
                <c:pt idx="9">
                  <c:v>7.0199999999999999E-2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47456"/>
        <c:axId val="408979640"/>
      </c:scatterChart>
      <c:valAx>
        <c:axId val="51914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8979640"/>
        <c:crosses val="autoZero"/>
        <c:crossBetween val="midCat"/>
      </c:valAx>
      <c:valAx>
        <c:axId val="408979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9147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Concentration vs</a:t>
            </a:r>
            <a:r>
              <a:rPr lang="en-GB" baseline="0"/>
              <a:t> </a:t>
            </a:r>
            <a:r>
              <a:rPr lang="en-GB"/>
              <a:t>Absorbance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[1]Photometric1!$C$28</c:f>
              <c:strCache>
                <c:ptCount val="1"/>
                <c:pt idx="0">
                  <c:v>Absorbance 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[1]Photometric1!$B$29:$B$38</c:f>
              <c:numCache>
                <c:formatCode>General</c:formatCode>
                <c:ptCount val="10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10</c:v>
                </c:pt>
                <c:pt idx="5">
                  <c:v>8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</c:numCache>
            </c:numRef>
          </c:xVal>
          <c:yVal>
            <c:numRef>
              <c:f>[1]Photometric1!$C$29:$C$38</c:f>
              <c:numCache>
                <c:formatCode>General</c:formatCode>
                <c:ptCount val="10"/>
                <c:pt idx="0">
                  <c:v>1.0504</c:v>
                </c:pt>
                <c:pt idx="1">
                  <c:v>0.80940000000000001</c:v>
                </c:pt>
                <c:pt idx="2">
                  <c:v>0.63660000000000005</c:v>
                </c:pt>
                <c:pt idx="3">
                  <c:v>0.47210000000000002</c:v>
                </c:pt>
                <c:pt idx="4">
                  <c:v>0.35709999999999997</c:v>
                </c:pt>
                <c:pt idx="5">
                  <c:v>0.29310000000000003</c:v>
                </c:pt>
                <c:pt idx="6">
                  <c:v>0.23280000000000001</c:v>
                </c:pt>
                <c:pt idx="7">
                  <c:v>0.1799</c:v>
                </c:pt>
                <c:pt idx="8">
                  <c:v>0.13550000000000001</c:v>
                </c:pt>
                <c:pt idx="9">
                  <c:v>7.0199999999999999E-2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50592"/>
        <c:axId val="519149416"/>
      </c:scatterChart>
      <c:valAx>
        <c:axId val="51915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9149416"/>
        <c:crosses val="autoZero"/>
        <c:crossBetween val="midCat"/>
      </c:valAx>
      <c:valAx>
        <c:axId val="519149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9150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25</xdr:row>
      <xdr:rowOff>76200</xdr:rowOff>
    </xdr:from>
    <xdr:to>
      <xdr:col>11</xdr:col>
      <xdr:colOff>581025</xdr:colOff>
      <xdr:row>42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123825</xdr:colOff>
      <xdr:row>25</xdr:row>
      <xdr:rowOff>114300</xdr:rowOff>
    </xdr:from>
    <xdr:to>
      <xdr:col>22</xdr:col>
      <xdr:colOff>428625</xdr:colOff>
      <xdr:row>42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26</xdr:row>
      <xdr:rowOff>0</xdr:rowOff>
    </xdr:from>
    <xdr:to>
      <xdr:col>12</xdr:col>
      <xdr:colOff>304800</xdr:colOff>
      <xdr:row>42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25</xdr:row>
      <xdr:rowOff>0</xdr:rowOff>
    </xdr:from>
    <xdr:to>
      <xdr:col>12</xdr:col>
      <xdr:colOff>152400</xdr:colOff>
      <xdr:row>41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te%201%20JH%20tmp378.t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otometric1"/>
    </sheetNames>
    <sheetDataSet>
      <sheetData sheetId="0">
        <row r="28">
          <cell r="C28" t="str">
            <v xml:space="preserve">Absorbance </v>
          </cell>
          <cell r="O28" t="str">
            <v xml:space="preserve">Absorbance </v>
          </cell>
        </row>
        <row r="29">
          <cell r="B29">
            <v>30</v>
          </cell>
          <cell r="C29">
            <v>1.0504</v>
          </cell>
          <cell r="N29">
            <v>30</v>
          </cell>
          <cell r="O29">
            <v>1.0351999999999999</v>
          </cell>
        </row>
        <row r="30">
          <cell r="B30">
            <v>25</v>
          </cell>
          <cell r="C30">
            <v>0.80940000000000001</v>
          </cell>
          <cell r="N30">
            <v>25</v>
          </cell>
          <cell r="O30">
            <v>0.83450000000000002</v>
          </cell>
        </row>
        <row r="31">
          <cell r="B31">
            <v>20</v>
          </cell>
          <cell r="C31">
            <v>0.63660000000000005</v>
          </cell>
          <cell r="N31">
            <v>20</v>
          </cell>
          <cell r="O31">
            <v>0.623</v>
          </cell>
        </row>
        <row r="32">
          <cell r="B32">
            <v>15</v>
          </cell>
          <cell r="C32">
            <v>0.47210000000000002</v>
          </cell>
          <cell r="N32">
            <v>15</v>
          </cell>
          <cell r="O32">
            <v>0.46779999999999999</v>
          </cell>
        </row>
        <row r="33">
          <cell r="B33">
            <v>10</v>
          </cell>
          <cell r="C33">
            <v>0.35709999999999997</v>
          </cell>
          <cell r="N33">
            <v>10</v>
          </cell>
          <cell r="O33">
            <v>0.3291</v>
          </cell>
        </row>
        <row r="34">
          <cell r="B34">
            <v>8</v>
          </cell>
          <cell r="C34">
            <v>0.29310000000000003</v>
          </cell>
          <cell r="N34">
            <v>8</v>
          </cell>
          <cell r="O34">
            <v>0.27889999999999998</v>
          </cell>
        </row>
        <row r="35">
          <cell r="B35">
            <v>6</v>
          </cell>
          <cell r="C35">
            <v>0.23280000000000001</v>
          </cell>
          <cell r="N35">
            <v>6</v>
          </cell>
          <cell r="O35">
            <v>0.22220000000000001</v>
          </cell>
        </row>
        <row r="36">
          <cell r="B36">
            <v>4</v>
          </cell>
          <cell r="C36">
            <v>0.1799</v>
          </cell>
          <cell r="N36">
            <v>4</v>
          </cell>
          <cell r="O36">
            <v>0.16950000000000001</v>
          </cell>
        </row>
        <row r="37">
          <cell r="B37">
            <v>2</v>
          </cell>
          <cell r="C37">
            <v>0.13550000000000001</v>
          </cell>
          <cell r="N37">
            <v>2</v>
          </cell>
          <cell r="O37">
            <v>0.13039999999999999</v>
          </cell>
        </row>
        <row r="38">
          <cell r="B38">
            <v>0</v>
          </cell>
          <cell r="C38">
            <v>7.0199999999999999E-2</v>
          </cell>
          <cell r="N38">
            <v>0</v>
          </cell>
          <cell r="O38">
            <v>7.0199999999999999E-2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0"/>
  <sheetViews>
    <sheetView workbookViewId="0">
      <selection activeCell="O63" sqref="O63"/>
    </sheetView>
  </sheetViews>
  <sheetFormatPr defaultRowHeight="13.2" x14ac:dyDescent="0.25"/>
  <cols>
    <col min="1" max="1" width="18.77734375" customWidth="1"/>
    <col min="2" max="2" width="15" customWidth="1"/>
    <col min="3" max="3" width="12.5546875" customWidth="1"/>
    <col min="4" max="4" width="11.109375" customWidth="1"/>
    <col min="5" max="5" width="9.109375" customWidth="1"/>
    <col min="6" max="6" width="14" customWidth="1"/>
    <col min="7" max="7" width="12.88671875" customWidth="1"/>
    <col min="23" max="23" width="8.5546875" customWidth="1"/>
    <col min="25" max="25" width="10.88671875" customWidth="1"/>
  </cols>
  <sheetData>
    <row r="2" spans="1:29" x14ac:dyDescent="0.25">
      <c r="B2" s="3" t="s">
        <v>112</v>
      </c>
      <c r="F2" s="20" t="s">
        <v>117</v>
      </c>
      <c r="G2" s="20"/>
      <c r="O2" s="20" t="s">
        <v>118</v>
      </c>
      <c r="P2" s="20"/>
      <c r="X2" s="20" t="s">
        <v>123</v>
      </c>
      <c r="Y2" s="20"/>
    </row>
    <row r="3" spans="1:29" ht="13.8" thickBot="1" x14ac:dyDescent="0.3"/>
    <row r="4" spans="1:29" ht="13.8" thickBot="1" x14ac:dyDescent="0.3">
      <c r="C4" s="11" t="s">
        <v>113</v>
      </c>
      <c r="D4" s="12" t="s">
        <v>113</v>
      </c>
      <c r="E4" s="12" t="s">
        <v>133</v>
      </c>
      <c r="F4" s="12" t="s">
        <v>114</v>
      </c>
      <c r="G4" s="12" t="s">
        <v>114</v>
      </c>
      <c r="H4" s="12" t="s">
        <v>133</v>
      </c>
      <c r="I4" s="12" t="s">
        <v>115</v>
      </c>
      <c r="J4" s="12" t="s">
        <v>116</v>
      </c>
      <c r="K4" s="13" t="s">
        <v>133</v>
      </c>
      <c r="L4" s="11" t="s">
        <v>113</v>
      </c>
      <c r="M4" s="12" t="s">
        <v>113</v>
      </c>
      <c r="N4" s="12" t="s">
        <v>133</v>
      </c>
      <c r="O4" s="12" t="s">
        <v>114</v>
      </c>
      <c r="P4" s="12" t="s">
        <v>114</v>
      </c>
      <c r="Q4" s="12" t="s">
        <v>133</v>
      </c>
      <c r="R4" s="12" t="s">
        <v>115</v>
      </c>
      <c r="S4" s="12" t="s">
        <v>116</v>
      </c>
      <c r="T4" s="15" t="s">
        <v>133</v>
      </c>
      <c r="U4" s="11" t="s">
        <v>119</v>
      </c>
      <c r="V4" s="12" t="s">
        <v>119</v>
      </c>
      <c r="W4" s="12" t="s">
        <v>133</v>
      </c>
      <c r="X4" s="12" t="s">
        <v>120</v>
      </c>
      <c r="Y4" s="12" t="s">
        <v>120</v>
      </c>
      <c r="Z4" s="12" t="s">
        <v>133</v>
      </c>
      <c r="AA4" s="12" t="s">
        <v>121</v>
      </c>
      <c r="AB4" s="12" t="s">
        <v>122</v>
      </c>
      <c r="AC4" s="13" t="s">
        <v>133</v>
      </c>
    </row>
    <row r="5" spans="1:29" ht="13.8" thickBot="1" x14ac:dyDescent="0.3">
      <c r="C5" s="5">
        <v>5.057435128745384</v>
      </c>
      <c r="D5" s="6">
        <v>4.7274562673540039</v>
      </c>
      <c r="E5" s="6">
        <f>AVERAGE(C5:D5)</f>
        <v>4.892445698049694</v>
      </c>
      <c r="F5" s="6">
        <v>12.224956743006237</v>
      </c>
      <c r="G5" s="6">
        <v>8.5475961626926775</v>
      </c>
      <c r="H5" s="6">
        <f>AVERAGE(F5:G5)</f>
        <v>10.386276452849458</v>
      </c>
      <c r="I5" s="6">
        <v>5.5968236521736019</v>
      </c>
      <c r="J5" s="6">
        <v>7.7829336088914989</v>
      </c>
      <c r="K5" s="7">
        <f>AVERAGE(I5:J5)</f>
        <v>6.6898786305325508</v>
      </c>
      <c r="L5" s="5">
        <v>7.9796517762594359</v>
      </c>
      <c r="M5" s="6">
        <v>8.4111625950020112</v>
      </c>
      <c r="N5" s="6">
        <f>AVERAGE(L5:M5)</f>
        <v>8.1954071856307245</v>
      </c>
      <c r="O5" s="6">
        <v>5.0828181180831828</v>
      </c>
      <c r="P5" s="6">
        <v>6.1996696489463163</v>
      </c>
      <c r="Q5" s="6">
        <f>AVERAGE(O5:P5)</f>
        <v>5.6412438835147496</v>
      </c>
      <c r="R5" s="6">
        <v>6.7929970247173568</v>
      </c>
      <c r="S5" s="6">
        <v>6.0917919442606729</v>
      </c>
      <c r="T5" s="7">
        <f>AVERAGE(R5:S5)</f>
        <v>6.4423944844890144</v>
      </c>
      <c r="U5" s="16">
        <v>10.511604962704837</v>
      </c>
      <c r="V5" s="17">
        <v>6.4820554053293247</v>
      </c>
      <c r="W5" s="17">
        <f>AVERAGE(U5:V5)</f>
        <v>8.4968301840170817</v>
      </c>
      <c r="X5" s="17">
        <v>6.9008747294030002</v>
      </c>
      <c r="Y5" s="17">
        <v>7.0119253077558685</v>
      </c>
      <c r="Z5" s="17">
        <f>AVERAGE(X5:Y5)</f>
        <v>6.9564000185794344</v>
      </c>
      <c r="AA5" s="17">
        <v>7.954268786921638</v>
      </c>
      <c r="AB5" s="17">
        <v>7.776587861557049</v>
      </c>
      <c r="AC5" s="4">
        <f>AVERAGE(AA5:AB5)</f>
        <v>7.8654283242393435</v>
      </c>
    </row>
    <row r="6" spans="1:29" ht="13.8" thickBot="1" x14ac:dyDescent="0.3">
      <c r="C6" s="5">
        <v>7.5259308418462894</v>
      </c>
      <c r="D6" s="6">
        <v>6.0568903339212001</v>
      </c>
      <c r="E6" s="6">
        <f t="shared" ref="E6:E10" si="0">AVERAGE(C6:D6)</f>
        <v>6.7914105878837443</v>
      </c>
      <c r="F6" s="6">
        <v>9.7247322932330835</v>
      </c>
      <c r="G6" s="6">
        <v>8.5920163940338252</v>
      </c>
      <c r="H6" s="6">
        <f t="shared" ref="H6:H10" si="1">AVERAGE(F6:G6)</f>
        <v>9.1583743436334544</v>
      </c>
      <c r="I6" s="8">
        <v>17.127046558868571</v>
      </c>
      <c r="J6" s="8">
        <v>7.1007657704381621</v>
      </c>
      <c r="K6" s="7">
        <f t="shared" ref="K6:K10" si="2">AVERAGE(I6:J6)</f>
        <v>12.113906164653367</v>
      </c>
      <c r="L6" s="5">
        <v>8.2176173013012974</v>
      </c>
      <c r="M6" s="6">
        <v>9.7596339035725563</v>
      </c>
      <c r="N6" s="6">
        <f t="shared" ref="N6:N10" si="3">AVERAGE(L6:M6)</f>
        <v>8.988625602436926</v>
      </c>
      <c r="O6" s="6">
        <v>5.6951827358575713</v>
      </c>
      <c r="P6" s="6">
        <v>4.8321610983724224</v>
      </c>
      <c r="Q6" s="6">
        <f t="shared" ref="Q6:Q10" si="4">AVERAGE(O6:P6)</f>
        <v>5.2636719171149968</v>
      </c>
      <c r="R6" s="6">
        <v>6.0981376915951229</v>
      </c>
      <c r="S6" s="6">
        <v>5.9490126292355567</v>
      </c>
      <c r="T6" s="7">
        <f t="shared" ref="T6:T10" si="5">AVERAGE(R6:S6)</f>
        <v>6.0235751604153398</v>
      </c>
      <c r="U6" s="5">
        <v>8.2620375326424451</v>
      </c>
      <c r="V6" s="6">
        <v>8.6427823727094228</v>
      </c>
      <c r="W6" s="17">
        <f t="shared" ref="W6:W10" si="6">AVERAGE(U6:V6)</f>
        <v>8.452409952675934</v>
      </c>
      <c r="X6" s="6">
        <v>10.054711154624464</v>
      </c>
      <c r="Y6" s="6">
        <v>10.990708886455785</v>
      </c>
      <c r="Z6" s="17">
        <f t="shared" ref="Z6:Z10" si="7">AVERAGE(X6:Y6)</f>
        <v>10.522710020540124</v>
      </c>
      <c r="AA6" s="6">
        <v>11.139833948815349</v>
      </c>
      <c r="AB6" s="6">
        <v>12.608874456740438</v>
      </c>
      <c r="AC6" s="4">
        <f t="shared" ref="AC6:AC10" si="8">AVERAGE(AA6:AB6)</f>
        <v>11.874354202777894</v>
      </c>
    </row>
    <row r="7" spans="1:29" ht="13.8" thickBot="1" x14ac:dyDescent="0.3">
      <c r="C7" s="5">
        <v>6.0156429762472774</v>
      </c>
      <c r="D7" s="6">
        <v>7.9828246499266609</v>
      </c>
      <c r="E7" s="6">
        <f t="shared" si="0"/>
        <v>6.9992338130869687</v>
      </c>
      <c r="F7" s="6">
        <v>13.478241841560036</v>
      </c>
      <c r="G7" s="6">
        <v>14.27780600570069</v>
      </c>
      <c r="H7" s="6">
        <f t="shared" si="1"/>
        <v>13.878023923630362</v>
      </c>
      <c r="I7" s="6">
        <v>7.8971570609115904</v>
      </c>
      <c r="J7" s="6">
        <v>7.5291037155135125</v>
      </c>
      <c r="K7" s="7">
        <f t="shared" si="2"/>
        <v>7.7131303882125515</v>
      </c>
      <c r="L7" s="5">
        <v>6.9801965710836207</v>
      </c>
      <c r="M7" s="6">
        <v>4.1817219965913361</v>
      </c>
      <c r="N7" s="6">
        <f t="shared" si="3"/>
        <v>5.580959283837478</v>
      </c>
      <c r="O7" s="6">
        <v>5.0986824864193068</v>
      </c>
      <c r="P7" s="6">
        <v>4.8765813297135692</v>
      </c>
      <c r="Q7" s="6">
        <f t="shared" si="4"/>
        <v>4.9876319080664384</v>
      </c>
      <c r="R7" s="6">
        <v>5.4889459474879585</v>
      </c>
      <c r="S7" s="6">
        <v>5.8220976825465645</v>
      </c>
      <c r="T7" s="7">
        <f t="shared" si="5"/>
        <v>5.655521815017261</v>
      </c>
      <c r="U7" s="5">
        <v>5.9807413659078046</v>
      </c>
      <c r="V7" s="6">
        <v>6.5455128786738221</v>
      </c>
      <c r="W7" s="17">
        <f t="shared" si="6"/>
        <v>6.2631271222908129</v>
      </c>
      <c r="X7" s="6">
        <v>9.0457373284469735</v>
      </c>
      <c r="Y7" s="6">
        <v>9.2963943481577349</v>
      </c>
      <c r="Z7" s="17">
        <f t="shared" si="7"/>
        <v>9.1710658383023542</v>
      </c>
      <c r="AA7" s="8">
        <v>12.93250757079737</v>
      </c>
      <c r="AB7" s="8">
        <v>5.3842411164695401</v>
      </c>
      <c r="AC7" s="4">
        <f t="shared" si="8"/>
        <v>9.1583743436334544</v>
      </c>
    </row>
    <row r="8" spans="1:29" ht="13.8" thickBot="1" x14ac:dyDescent="0.3">
      <c r="C8" s="5">
        <v>9.6327189568835649</v>
      </c>
      <c r="D8" s="6">
        <v>9.3376417058316559</v>
      </c>
      <c r="E8" s="6">
        <f t="shared" si="0"/>
        <v>9.4851803313576113</v>
      </c>
      <c r="F8" s="6">
        <v>13.976383007314332</v>
      </c>
      <c r="G8" s="6">
        <v>12.079004554313896</v>
      </c>
      <c r="H8" s="6">
        <f t="shared" si="1"/>
        <v>13.027693780814115</v>
      </c>
      <c r="I8" s="6">
        <v>7.4656462421690168</v>
      </c>
      <c r="J8" s="6">
        <v>10.857448192432342</v>
      </c>
      <c r="K8" s="7">
        <f t="shared" si="2"/>
        <v>9.1615472173006793</v>
      </c>
      <c r="L8" s="5">
        <v>4.4799721213104684</v>
      </c>
      <c r="M8" s="6">
        <v>3.35360196944566</v>
      </c>
      <c r="N8" s="6">
        <f t="shared" si="3"/>
        <v>3.9167870453780642</v>
      </c>
      <c r="O8" s="6">
        <v>3.6359877258286675</v>
      </c>
      <c r="P8" s="6">
        <v>3.7851127881882345</v>
      </c>
      <c r="Q8" s="6">
        <f t="shared" si="4"/>
        <v>3.710550257008451</v>
      </c>
      <c r="R8" s="6">
        <v>6.0537174602539752</v>
      </c>
      <c r="S8" s="6">
        <v>6.4439809213226269</v>
      </c>
      <c r="T8" s="7">
        <f t="shared" si="5"/>
        <v>6.2488491907883006</v>
      </c>
      <c r="U8" s="5">
        <v>11.184254180156497</v>
      </c>
      <c r="V8" s="6">
        <v>12.323315826690205</v>
      </c>
      <c r="W8" s="17">
        <f t="shared" si="6"/>
        <v>11.753785003423351</v>
      </c>
      <c r="X8" s="6">
        <v>9.7723253982414544</v>
      </c>
      <c r="Y8" s="6">
        <v>9.2361097484804624</v>
      </c>
      <c r="Z8" s="17">
        <f t="shared" si="7"/>
        <v>9.5042175733609575</v>
      </c>
      <c r="AA8" s="6">
        <v>10.670248646066076</v>
      </c>
      <c r="AB8" s="6">
        <v>10.841583824096217</v>
      </c>
      <c r="AC8" s="4">
        <f t="shared" si="8"/>
        <v>10.755916235081147</v>
      </c>
    </row>
    <row r="9" spans="1:29" ht="13.8" thickBot="1" x14ac:dyDescent="0.3">
      <c r="C9" s="5">
        <v>10.429110247356991</v>
      </c>
      <c r="D9" s="6">
        <v>11.327033495181615</v>
      </c>
      <c r="E9" s="6">
        <f t="shared" si="0"/>
        <v>10.878071871269302</v>
      </c>
      <c r="F9" s="8"/>
      <c r="G9" s="6">
        <v>10.667075772398853</v>
      </c>
      <c r="H9" s="6">
        <f t="shared" si="1"/>
        <v>10.667075772398853</v>
      </c>
      <c r="I9" s="6">
        <v>14.928245107481775</v>
      </c>
      <c r="J9" s="6">
        <v>15.619931566936785</v>
      </c>
      <c r="K9" s="7">
        <f t="shared" si="2"/>
        <v>15.27408833720928</v>
      </c>
      <c r="L9" s="5">
        <v>5.0796452444159579</v>
      </c>
      <c r="M9" s="6">
        <v>5.3144378957905936</v>
      </c>
      <c r="N9" s="6">
        <f t="shared" si="3"/>
        <v>5.1970415701032753</v>
      </c>
      <c r="O9" s="6">
        <v>4.1944134912602351</v>
      </c>
      <c r="P9" s="6">
        <v>4.3118098169475534</v>
      </c>
      <c r="Q9" s="6">
        <f t="shared" si="4"/>
        <v>4.2531116541038942</v>
      </c>
      <c r="R9" s="6">
        <v>4.2578709646047317</v>
      </c>
      <c r="S9" s="6">
        <v>4.7464935093573528</v>
      </c>
      <c r="T9" s="7">
        <f t="shared" si="5"/>
        <v>4.5021822369810423</v>
      </c>
      <c r="U9" s="5">
        <v>14.033494733324378</v>
      </c>
      <c r="V9" s="6">
        <v>11.485677178542854</v>
      </c>
      <c r="W9" s="17">
        <f t="shared" si="6"/>
        <v>12.759585955933616</v>
      </c>
      <c r="X9" s="6">
        <v>9.7183865458986336</v>
      </c>
      <c r="Y9" s="6">
        <v>9.3439874531661058</v>
      </c>
      <c r="Z9" s="17">
        <f t="shared" si="7"/>
        <v>9.5311869995323697</v>
      </c>
      <c r="AA9" s="6">
        <v>10.984363139121333</v>
      </c>
      <c r="AB9" s="6">
        <v>11.799791671598111</v>
      </c>
      <c r="AC9" s="4">
        <f t="shared" si="8"/>
        <v>11.392077405359721</v>
      </c>
    </row>
    <row r="10" spans="1:29" ht="13.8" thickBot="1" x14ac:dyDescent="0.3">
      <c r="C10" s="9">
        <v>6.4344623003209529</v>
      </c>
      <c r="D10" s="10">
        <v>7.9733060289249877</v>
      </c>
      <c r="E10" s="6">
        <f t="shared" si="0"/>
        <v>7.2038841646229699</v>
      </c>
      <c r="F10" s="10">
        <v>13.465550346891137</v>
      </c>
      <c r="G10" s="10">
        <v>14.541154520080349</v>
      </c>
      <c r="H10" s="6">
        <f t="shared" si="1"/>
        <v>14.003352433485743</v>
      </c>
      <c r="I10" s="10">
        <v>8.2779019009785699</v>
      </c>
      <c r="J10" s="10">
        <v>10.721014624741676</v>
      </c>
      <c r="K10" s="7">
        <f t="shared" si="2"/>
        <v>9.4994582628601236</v>
      </c>
      <c r="L10" s="9">
        <v>4.9908047817336634</v>
      </c>
      <c r="M10" s="10">
        <v>4.8638898350446711</v>
      </c>
      <c r="N10" s="6">
        <f t="shared" si="3"/>
        <v>4.9273473083891677</v>
      </c>
      <c r="O10" s="10">
        <v>3.014104487052605</v>
      </c>
      <c r="P10" s="10">
        <v>3.7121366938420639</v>
      </c>
      <c r="Q10" s="6">
        <f t="shared" si="4"/>
        <v>3.3631205904473345</v>
      </c>
      <c r="R10" s="10">
        <v>3.4487881794624045</v>
      </c>
      <c r="S10" s="10">
        <v>3.5058999054724511</v>
      </c>
      <c r="T10" s="7">
        <f t="shared" si="5"/>
        <v>3.4773440424674278</v>
      </c>
      <c r="U10" s="9">
        <v>8.6903754777177955</v>
      </c>
      <c r="V10" s="10">
        <v>8.3603966163264136</v>
      </c>
      <c r="W10" s="17">
        <f t="shared" si="6"/>
        <v>8.5253860470221046</v>
      </c>
      <c r="X10" s="10">
        <v>7.7575506195536992</v>
      </c>
      <c r="Y10" s="10">
        <v>8.0177262602661354</v>
      </c>
      <c r="Z10" s="17">
        <f t="shared" si="7"/>
        <v>7.8876384399099173</v>
      </c>
      <c r="AA10" s="10">
        <v>10.679767267067751</v>
      </c>
      <c r="AB10" s="14"/>
      <c r="AC10" s="4">
        <f t="shared" si="8"/>
        <v>10.679767267067751</v>
      </c>
    </row>
    <row r="14" spans="1:29" x14ac:dyDescent="0.25">
      <c r="C14" t="s">
        <v>124</v>
      </c>
      <c r="D14" t="s">
        <v>125</v>
      </c>
      <c r="F14" t="s">
        <v>126</v>
      </c>
      <c r="G14" t="s">
        <v>127</v>
      </c>
    </row>
    <row r="15" spans="1:29" x14ac:dyDescent="0.25">
      <c r="A15" t="s">
        <v>134</v>
      </c>
      <c r="B15">
        <v>1</v>
      </c>
      <c r="C15">
        <v>4.892445698049694</v>
      </c>
      <c r="D15">
        <v>19</v>
      </c>
      <c r="E15">
        <f>C15*D15</f>
        <v>92.956468262944185</v>
      </c>
      <c r="F15">
        <v>16</v>
      </c>
      <c r="G15">
        <f>E15/F15</f>
        <v>5.8097792664340115</v>
      </c>
    </row>
    <row r="16" spans="1:29" x14ac:dyDescent="0.25">
      <c r="B16">
        <v>2</v>
      </c>
      <c r="C16">
        <v>6.7914105878837443</v>
      </c>
      <c r="D16">
        <v>13.2</v>
      </c>
      <c r="E16">
        <f t="shared" ref="E16:E70" si="9">C16*D16</f>
        <v>89.64661976006542</v>
      </c>
      <c r="F16">
        <v>15.2</v>
      </c>
      <c r="G16">
        <f t="shared" ref="G16:G70" si="10">E16/F16</f>
        <v>5.897803931583252</v>
      </c>
    </row>
    <row r="17" spans="1:12" x14ac:dyDescent="0.25">
      <c r="B17">
        <v>3</v>
      </c>
      <c r="C17">
        <v>6.9992338130869687</v>
      </c>
      <c r="D17">
        <v>19</v>
      </c>
      <c r="E17">
        <f t="shared" si="9"/>
        <v>132.98544244865241</v>
      </c>
      <c r="F17">
        <v>16</v>
      </c>
      <c r="G17">
        <f t="shared" si="10"/>
        <v>8.3115901530407754</v>
      </c>
    </row>
    <row r="18" spans="1:12" x14ac:dyDescent="0.25">
      <c r="B18">
        <v>4</v>
      </c>
      <c r="C18">
        <v>9.4851803313576113</v>
      </c>
      <c r="D18">
        <v>12.4</v>
      </c>
      <c r="E18">
        <f t="shared" si="9"/>
        <v>117.61623610883439</v>
      </c>
      <c r="F18">
        <v>16</v>
      </c>
      <c r="G18">
        <f t="shared" si="10"/>
        <v>7.3510147568021491</v>
      </c>
    </row>
    <row r="19" spans="1:12" x14ac:dyDescent="0.25">
      <c r="B19">
        <v>5</v>
      </c>
      <c r="C19">
        <v>10.878071871269302</v>
      </c>
      <c r="D19">
        <v>13</v>
      </c>
      <c r="E19">
        <f t="shared" si="9"/>
        <v>141.41493432650094</v>
      </c>
      <c r="F19">
        <v>15.7</v>
      </c>
      <c r="G19">
        <f t="shared" si="10"/>
        <v>9.007320657738914</v>
      </c>
    </row>
    <row r="20" spans="1:12" x14ac:dyDescent="0.25">
      <c r="B20">
        <v>6</v>
      </c>
      <c r="C20">
        <v>7.2038841646229699</v>
      </c>
      <c r="D20">
        <v>14</v>
      </c>
      <c r="E20">
        <f t="shared" si="9"/>
        <v>100.85437830472158</v>
      </c>
      <c r="F20">
        <v>15.2</v>
      </c>
      <c r="G20">
        <f t="shared" si="10"/>
        <v>6.6351564674158938</v>
      </c>
      <c r="H20">
        <f>AVERAGE(G15:G20)</f>
        <v>7.1687775388358332</v>
      </c>
      <c r="L20" s="19"/>
    </row>
    <row r="21" spans="1:12" x14ac:dyDescent="0.25">
      <c r="A21" t="s">
        <v>135</v>
      </c>
      <c r="B21">
        <v>7</v>
      </c>
      <c r="C21">
        <v>10.386276452849458</v>
      </c>
      <c r="D21">
        <v>12</v>
      </c>
      <c r="E21">
        <f t="shared" si="9"/>
        <v>124.6353174341935</v>
      </c>
      <c r="F21">
        <v>16.2</v>
      </c>
      <c r="G21">
        <f t="shared" si="10"/>
        <v>7.6935381132218215</v>
      </c>
    </row>
    <row r="22" spans="1:12" x14ac:dyDescent="0.25">
      <c r="B22">
        <v>8</v>
      </c>
      <c r="C22">
        <v>9.1583743436334544</v>
      </c>
      <c r="D22">
        <v>11.8</v>
      </c>
      <c r="E22">
        <f t="shared" si="9"/>
        <v>108.06881725487477</v>
      </c>
      <c r="F22">
        <v>15.8</v>
      </c>
      <c r="G22">
        <f t="shared" si="10"/>
        <v>6.8397985604351117</v>
      </c>
    </row>
    <row r="23" spans="1:12" x14ac:dyDescent="0.25">
      <c r="B23">
        <v>9</v>
      </c>
      <c r="C23">
        <v>13.878023923630362</v>
      </c>
      <c r="D23">
        <v>11.2</v>
      </c>
      <c r="E23">
        <f t="shared" si="9"/>
        <v>155.43386794466005</v>
      </c>
      <c r="F23">
        <v>15.7</v>
      </c>
      <c r="G23">
        <f t="shared" si="10"/>
        <v>9.9002463659019142</v>
      </c>
    </row>
    <row r="24" spans="1:12" x14ac:dyDescent="0.25">
      <c r="B24">
        <v>10</v>
      </c>
      <c r="C24">
        <v>13.027693780814115</v>
      </c>
      <c r="D24">
        <v>14</v>
      </c>
      <c r="E24">
        <f t="shared" si="9"/>
        <v>182.3877129313976</v>
      </c>
      <c r="F24">
        <v>16.5</v>
      </c>
      <c r="G24">
        <f t="shared" si="10"/>
        <v>11.053800783721067</v>
      </c>
    </row>
    <row r="25" spans="1:12" x14ac:dyDescent="0.25">
      <c r="B25">
        <v>11</v>
      </c>
      <c r="C25">
        <v>10.667075772398853</v>
      </c>
      <c r="D25">
        <v>12</v>
      </c>
      <c r="E25">
        <f t="shared" si="9"/>
        <v>128.00490926878624</v>
      </c>
      <c r="F25">
        <v>15.3</v>
      </c>
      <c r="G25">
        <f t="shared" si="10"/>
        <v>8.3663339391363554</v>
      </c>
    </row>
    <row r="26" spans="1:12" x14ac:dyDescent="0.25">
      <c r="B26">
        <v>12</v>
      </c>
      <c r="C26">
        <v>14.003352433485743</v>
      </c>
      <c r="D26">
        <v>13</v>
      </c>
      <c r="E26">
        <f t="shared" si="9"/>
        <v>182.04358163531467</v>
      </c>
      <c r="F26">
        <v>15.2</v>
      </c>
      <c r="G26">
        <f t="shared" si="10"/>
        <v>11.976551423375966</v>
      </c>
      <c r="H26">
        <f>AVERAGE(G21:G26)</f>
        <v>9.305044864298706</v>
      </c>
    </row>
    <row r="27" spans="1:12" x14ac:dyDescent="0.25">
      <c r="A27" t="s">
        <v>136</v>
      </c>
      <c r="B27">
        <v>13</v>
      </c>
      <c r="C27">
        <v>6.6898786305325508</v>
      </c>
      <c r="D27">
        <v>13.4</v>
      </c>
      <c r="E27">
        <f t="shared" si="9"/>
        <v>89.644373649136185</v>
      </c>
      <c r="F27">
        <v>17</v>
      </c>
      <c r="G27">
        <f t="shared" si="10"/>
        <v>5.2731984499491871</v>
      </c>
    </row>
    <row r="28" spans="1:12" x14ac:dyDescent="0.25">
      <c r="B28">
        <v>14</v>
      </c>
      <c r="C28">
        <v>12.113906164653367</v>
      </c>
      <c r="D28">
        <v>11.8</v>
      </c>
      <c r="E28">
        <f t="shared" si="9"/>
        <v>142.94409274290973</v>
      </c>
      <c r="F28">
        <v>16.899999999999999</v>
      </c>
      <c r="G28">
        <f t="shared" si="10"/>
        <v>8.4582303398171454</v>
      </c>
    </row>
    <row r="29" spans="1:12" x14ac:dyDescent="0.25">
      <c r="B29">
        <v>15</v>
      </c>
      <c r="C29">
        <v>7.7131303882125515</v>
      </c>
      <c r="D29">
        <v>13.8</v>
      </c>
      <c r="E29">
        <f t="shared" si="9"/>
        <v>106.44119935733322</v>
      </c>
      <c r="F29">
        <v>16.2</v>
      </c>
      <c r="G29">
        <f t="shared" si="10"/>
        <v>6.5704444047736557</v>
      </c>
    </row>
    <row r="30" spans="1:12" x14ac:dyDescent="0.25">
      <c r="B30">
        <v>16</v>
      </c>
      <c r="C30">
        <v>9.1615472173006793</v>
      </c>
      <c r="D30">
        <v>13</v>
      </c>
      <c r="E30">
        <f t="shared" si="9"/>
        <v>119.10011382490883</v>
      </c>
      <c r="F30">
        <v>15.6</v>
      </c>
      <c r="G30">
        <f t="shared" si="10"/>
        <v>7.6346226810838997</v>
      </c>
    </row>
    <row r="31" spans="1:12" x14ac:dyDescent="0.25">
      <c r="B31">
        <v>17</v>
      </c>
      <c r="C31">
        <v>15.27408833720928</v>
      </c>
      <c r="D31">
        <v>12.2</v>
      </c>
      <c r="E31">
        <f t="shared" si="9"/>
        <v>186.34387771395319</v>
      </c>
      <c r="F31">
        <v>16</v>
      </c>
      <c r="G31">
        <f t="shared" si="10"/>
        <v>11.646492357122074</v>
      </c>
      <c r="I31" t="s">
        <v>128</v>
      </c>
      <c r="J31" t="s">
        <v>129</v>
      </c>
      <c r="K31" s="18">
        <v>0.95</v>
      </c>
    </row>
    <row r="32" spans="1:12" x14ac:dyDescent="0.25">
      <c r="B32">
        <v>18</v>
      </c>
      <c r="C32">
        <v>9.4994582628601236</v>
      </c>
      <c r="D32">
        <v>14</v>
      </c>
      <c r="E32">
        <f t="shared" si="9"/>
        <v>132.99241568004174</v>
      </c>
      <c r="F32">
        <v>16.600000000000001</v>
      </c>
      <c r="G32">
        <f t="shared" si="10"/>
        <v>8.0115913060266113</v>
      </c>
      <c r="H32">
        <f>AVERAGE(G27:G32)</f>
        <v>7.9324299231287618</v>
      </c>
      <c r="I32">
        <f>AVERAGE(H20,H26,H32)</f>
        <v>8.1354174420877676</v>
      </c>
      <c r="J32">
        <f>STDEV(H20,H26,H32)</f>
        <v>1.0825028734834434</v>
      </c>
      <c r="K32">
        <f>_xlfn.CONFIDENCE.NORM(0.05, J32, 3)</f>
        <v>1.2249448087303274</v>
      </c>
    </row>
    <row r="34" spans="1:8" x14ac:dyDescent="0.25">
      <c r="A34" t="s">
        <v>137</v>
      </c>
      <c r="B34">
        <v>19</v>
      </c>
      <c r="C34">
        <v>8.1954071856307245</v>
      </c>
      <c r="D34">
        <v>12</v>
      </c>
      <c r="E34">
        <f t="shared" si="9"/>
        <v>98.344886227568693</v>
      </c>
      <c r="F34">
        <v>16.5</v>
      </c>
      <c r="G34">
        <f t="shared" si="10"/>
        <v>5.960296135004163</v>
      </c>
    </row>
    <row r="35" spans="1:8" x14ac:dyDescent="0.25">
      <c r="B35">
        <v>20</v>
      </c>
      <c r="C35">
        <v>8.988625602436926</v>
      </c>
      <c r="D35">
        <v>13</v>
      </c>
      <c r="E35">
        <f t="shared" si="9"/>
        <v>116.85213283168004</v>
      </c>
      <c r="F35">
        <v>16.5</v>
      </c>
      <c r="G35">
        <f t="shared" si="10"/>
        <v>7.0819474443442445</v>
      </c>
    </row>
    <row r="36" spans="1:8" x14ac:dyDescent="0.25">
      <c r="B36">
        <v>21</v>
      </c>
      <c r="C36">
        <v>5.580959283837478</v>
      </c>
      <c r="D36">
        <v>13.6</v>
      </c>
      <c r="E36">
        <f t="shared" si="9"/>
        <v>75.901046260189702</v>
      </c>
      <c r="F36">
        <v>15.9</v>
      </c>
      <c r="G36">
        <f t="shared" si="10"/>
        <v>4.7736507081880317</v>
      </c>
    </row>
    <row r="37" spans="1:8" x14ac:dyDescent="0.25">
      <c r="B37">
        <v>22</v>
      </c>
      <c r="C37">
        <v>3.9167870453780642</v>
      </c>
      <c r="D37">
        <v>16</v>
      </c>
      <c r="E37">
        <f t="shared" si="9"/>
        <v>62.668592726049027</v>
      </c>
      <c r="F37">
        <v>16.3</v>
      </c>
      <c r="G37">
        <f t="shared" si="10"/>
        <v>3.8446989402484064</v>
      </c>
    </row>
    <row r="38" spans="1:8" x14ac:dyDescent="0.25">
      <c r="B38">
        <v>23</v>
      </c>
      <c r="C38">
        <v>5.1970415701032753</v>
      </c>
      <c r="D38">
        <v>12.4</v>
      </c>
      <c r="E38">
        <f t="shared" si="9"/>
        <v>64.44331546928062</v>
      </c>
      <c r="F38">
        <v>16.100000000000001</v>
      </c>
      <c r="G38">
        <f t="shared" si="10"/>
        <v>4.002690401818672</v>
      </c>
    </row>
    <row r="39" spans="1:8" x14ac:dyDescent="0.25">
      <c r="B39">
        <v>24</v>
      </c>
      <c r="C39">
        <v>4.9273473083891677</v>
      </c>
      <c r="D39">
        <v>12.2</v>
      </c>
      <c r="E39">
        <f t="shared" si="9"/>
        <v>60.113637162347842</v>
      </c>
      <c r="F39">
        <v>15</v>
      </c>
      <c r="G39">
        <f t="shared" si="10"/>
        <v>4.0075758108231891</v>
      </c>
      <c r="H39">
        <f>AVERAGE(G34:G39)</f>
        <v>4.9451432400711184</v>
      </c>
    </row>
    <row r="40" spans="1:8" x14ac:dyDescent="0.25">
      <c r="A40" t="s">
        <v>138</v>
      </c>
      <c r="B40">
        <v>25</v>
      </c>
      <c r="C40">
        <v>5.6412438835147496</v>
      </c>
      <c r="D40">
        <v>15</v>
      </c>
      <c r="E40">
        <f t="shared" si="9"/>
        <v>84.618658252721247</v>
      </c>
      <c r="F40">
        <v>15.3</v>
      </c>
      <c r="G40">
        <f t="shared" si="10"/>
        <v>5.5306312583477935</v>
      </c>
    </row>
    <row r="41" spans="1:8" x14ac:dyDescent="0.25">
      <c r="B41">
        <v>26</v>
      </c>
      <c r="C41">
        <v>5.2636719171149968</v>
      </c>
      <c r="D41">
        <v>12</v>
      </c>
      <c r="E41">
        <f t="shared" si="9"/>
        <v>63.164063005379958</v>
      </c>
      <c r="F41">
        <v>15.5</v>
      </c>
      <c r="G41">
        <f t="shared" si="10"/>
        <v>4.0751008390567716</v>
      </c>
    </row>
    <row r="42" spans="1:8" x14ac:dyDescent="0.25">
      <c r="B42">
        <v>27</v>
      </c>
      <c r="C42">
        <v>4.9876319080664384</v>
      </c>
      <c r="D42">
        <v>13</v>
      </c>
      <c r="E42">
        <f t="shared" si="9"/>
        <v>64.839214804863701</v>
      </c>
      <c r="F42">
        <v>15.6</v>
      </c>
      <c r="G42">
        <f t="shared" si="10"/>
        <v>4.156359923388699</v>
      </c>
    </row>
    <row r="43" spans="1:8" x14ac:dyDescent="0.25">
      <c r="B43">
        <v>28</v>
      </c>
      <c r="C43">
        <v>3.710550257008451</v>
      </c>
      <c r="D43">
        <v>16</v>
      </c>
      <c r="E43">
        <f t="shared" si="9"/>
        <v>59.368804112135216</v>
      </c>
      <c r="F43">
        <v>15.5</v>
      </c>
      <c r="G43">
        <f t="shared" si="10"/>
        <v>3.8302454265893688</v>
      </c>
    </row>
    <row r="44" spans="1:8" x14ac:dyDescent="0.25">
      <c r="B44">
        <v>29</v>
      </c>
      <c r="C44">
        <v>4.2531116541038942</v>
      </c>
      <c r="D44">
        <v>12.2</v>
      </c>
      <c r="E44">
        <f t="shared" si="9"/>
        <v>51.887962180067504</v>
      </c>
      <c r="F44">
        <v>16.2</v>
      </c>
      <c r="G44">
        <f t="shared" si="10"/>
        <v>3.2029606283992287</v>
      </c>
    </row>
    <row r="45" spans="1:8" x14ac:dyDescent="0.25">
      <c r="B45">
        <v>30</v>
      </c>
      <c r="C45">
        <v>3.3631205904473345</v>
      </c>
      <c r="D45">
        <v>19.399999999999999</v>
      </c>
      <c r="E45">
        <f t="shared" si="9"/>
        <v>65.244539454678289</v>
      </c>
      <c r="F45">
        <v>16.2</v>
      </c>
      <c r="G45">
        <f t="shared" si="10"/>
        <v>4.0274407070789069</v>
      </c>
      <c r="H45">
        <f>AVERAGE(G40:G45)</f>
        <v>4.1371231304767946</v>
      </c>
    </row>
    <row r="46" spans="1:8" x14ac:dyDescent="0.25">
      <c r="A46" t="s">
        <v>139</v>
      </c>
      <c r="B46">
        <v>31</v>
      </c>
      <c r="C46">
        <v>6.4423944844890144</v>
      </c>
      <c r="D46">
        <v>15</v>
      </c>
      <c r="E46">
        <f t="shared" si="9"/>
        <v>96.635917267335216</v>
      </c>
      <c r="F46">
        <v>16.7</v>
      </c>
      <c r="G46">
        <f t="shared" si="10"/>
        <v>5.786581872295522</v>
      </c>
    </row>
    <row r="47" spans="1:8" x14ac:dyDescent="0.25">
      <c r="B47">
        <v>32</v>
      </c>
      <c r="C47">
        <v>6.0235751604153398</v>
      </c>
      <c r="D47">
        <v>13.2</v>
      </c>
      <c r="E47">
        <f t="shared" si="9"/>
        <v>79.51119211748248</v>
      </c>
      <c r="F47">
        <v>15.6</v>
      </c>
      <c r="G47">
        <f t="shared" si="10"/>
        <v>5.0968712895822108</v>
      </c>
    </row>
    <row r="48" spans="1:8" x14ac:dyDescent="0.25">
      <c r="B48">
        <v>33</v>
      </c>
      <c r="C48">
        <v>5.655521815017261</v>
      </c>
      <c r="D48">
        <v>13.8</v>
      </c>
      <c r="E48">
        <f t="shared" si="9"/>
        <v>78.046201047238213</v>
      </c>
      <c r="F48">
        <v>16.899999999999999</v>
      </c>
      <c r="G48">
        <f t="shared" si="10"/>
        <v>4.6181184051620248</v>
      </c>
    </row>
    <row r="49" spans="1:11" x14ac:dyDescent="0.25">
      <c r="B49">
        <v>34</v>
      </c>
      <c r="C49">
        <v>6.2488491907883006</v>
      </c>
      <c r="D49">
        <v>12.6</v>
      </c>
      <c r="E49">
        <f t="shared" si="9"/>
        <v>78.735499803932584</v>
      </c>
      <c r="F49">
        <v>16.7</v>
      </c>
      <c r="G49">
        <f t="shared" si="10"/>
        <v>4.7147005870618317</v>
      </c>
    </row>
    <row r="50" spans="1:11" x14ac:dyDescent="0.25">
      <c r="B50">
        <v>35</v>
      </c>
      <c r="C50">
        <v>4.5021822369810423</v>
      </c>
      <c r="D50">
        <v>18.600000000000001</v>
      </c>
      <c r="E50">
        <f t="shared" si="9"/>
        <v>83.740589607847397</v>
      </c>
      <c r="F50">
        <v>15.5</v>
      </c>
      <c r="G50">
        <f t="shared" si="10"/>
        <v>5.4026186843772512</v>
      </c>
      <c r="I50" t="s">
        <v>130</v>
      </c>
      <c r="J50" t="s">
        <v>129</v>
      </c>
      <c r="K50" s="18">
        <v>0.95</v>
      </c>
    </row>
    <row r="51" spans="1:11" x14ac:dyDescent="0.25">
      <c r="B51">
        <v>36</v>
      </c>
      <c r="C51">
        <v>3.4773440424674278</v>
      </c>
      <c r="D51">
        <v>19.8</v>
      </c>
      <c r="E51">
        <f t="shared" si="9"/>
        <v>68.851412040855067</v>
      </c>
      <c r="F51">
        <v>16.2</v>
      </c>
      <c r="G51">
        <f t="shared" si="10"/>
        <v>4.2500871630157446</v>
      </c>
      <c r="H51">
        <f>AVERAGE(G46:G51)</f>
        <v>4.978163000249098</v>
      </c>
      <c r="I51">
        <f>AVERAGE(H39,H45,H51)</f>
        <v>4.68680979026567</v>
      </c>
      <c r="J51">
        <f>STDEV(H39,H45,H51)</f>
        <v>0.47632881930756743</v>
      </c>
      <c r="K51">
        <f>_xlfn.CONFIDENCE.NORM(0.05, J51, 3)</f>
        <v>0.53900689665778978</v>
      </c>
    </row>
    <row r="53" spans="1:11" x14ac:dyDescent="0.25">
      <c r="A53" t="s">
        <v>140</v>
      </c>
      <c r="B53">
        <v>37</v>
      </c>
      <c r="C53">
        <v>8.4968301840170817</v>
      </c>
      <c r="D53">
        <v>12.4</v>
      </c>
      <c r="E53">
        <f t="shared" si="9"/>
        <v>105.36069428181182</v>
      </c>
      <c r="F53">
        <v>15.3</v>
      </c>
      <c r="G53">
        <f t="shared" si="10"/>
        <v>6.8863198877001182</v>
      </c>
    </row>
    <row r="54" spans="1:11" x14ac:dyDescent="0.25">
      <c r="B54">
        <v>38</v>
      </c>
      <c r="C54">
        <v>8.452409952675934</v>
      </c>
      <c r="D54">
        <v>10.8</v>
      </c>
      <c r="E54">
        <f t="shared" si="9"/>
        <v>91.286027488900089</v>
      </c>
      <c r="F54">
        <v>15.1</v>
      </c>
      <c r="G54">
        <f t="shared" si="10"/>
        <v>6.0454322840331187</v>
      </c>
    </row>
    <row r="55" spans="1:11" x14ac:dyDescent="0.25">
      <c r="B55">
        <v>39</v>
      </c>
      <c r="C55">
        <v>6.2631271222908129</v>
      </c>
      <c r="D55">
        <v>11</v>
      </c>
      <c r="E55">
        <f t="shared" si="9"/>
        <v>68.894398345198937</v>
      </c>
      <c r="F55">
        <v>15.6</v>
      </c>
      <c r="G55">
        <f t="shared" si="10"/>
        <v>4.4163075862307011</v>
      </c>
    </row>
    <row r="56" spans="1:11" x14ac:dyDescent="0.25">
      <c r="B56">
        <v>40</v>
      </c>
      <c r="C56">
        <v>11.753785003423351</v>
      </c>
      <c r="D56">
        <v>10.6</v>
      </c>
      <c r="E56">
        <f t="shared" si="9"/>
        <v>124.59012103628751</v>
      </c>
      <c r="F56">
        <v>15.3</v>
      </c>
      <c r="G56">
        <f t="shared" si="10"/>
        <v>8.1431451657704255</v>
      </c>
    </row>
    <row r="57" spans="1:11" x14ac:dyDescent="0.25">
      <c r="B57">
        <v>41</v>
      </c>
      <c r="C57">
        <v>12.759585955933616</v>
      </c>
      <c r="D57">
        <v>10.6</v>
      </c>
      <c r="E57">
        <f t="shared" si="9"/>
        <v>135.25161113289633</v>
      </c>
      <c r="F57">
        <v>16</v>
      </c>
      <c r="G57">
        <f t="shared" si="10"/>
        <v>8.4532256958060206</v>
      </c>
    </row>
    <row r="58" spans="1:11" x14ac:dyDescent="0.25">
      <c r="B58">
        <v>42</v>
      </c>
      <c r="C58">
        <v>8.5253860470221046</v>
      </c>
      <c r="D58">
        <v>11.8</v>
      </c>
      <c r="E58">
        <f t="shared" si="9"/>
        <v>100.59955535486084</v>
      </c>
      <c r="F58">
        <v>15.1</v>
      </c>
      <c r="G58">
        <f t="shared" si="10"/>
        <v>6.6622222089311816</v>
      </c>
      <c r="H58">
        <f>AVERAGE(G53:G58)</f>
        <v>6.7677754714119276</v>
      </c>
    </row>
    <row r="59" spans="1:11" x14ac:dyDescent="0.25">
      <c r="A59" t="s">
        <v>141</v>
      </c>
      <c r="B59">
        <v>43</v>
      </c>
      <c r="C59">
        <v>6.9564000185794344</v>
      </c>
      <c r="D59">
        <v>12</v>
      </c>
      <c r="E59">
        <f t="shared" si="9"/>
        <v>83.476800222953216</v>
      </c>
      <c r="F59">
        <v>17.399999999999999</v>
      </c>
      <c r="G59">
        <f t="shared" si="10"/>
        <v>4.797517254192714</v>
      </c>
    </row>
    <row r="60" spans="1:11" x14ac:dyDescent="0.25">
      <c r="B60">
        <v>44</v>
      </c>
      <c r="C60">
        <v>10.522710020540124</v>
      </c>
      <c r="D60">
        <v>11</v>
      </c>
      <c r="E60">
        <f t="shared" si="9"/>
        <v>115.74981022594136</v>
      </c>
      <c r="F60">
        <v>16.2</v>
      </c>
      <c r="G60">
        <f t="shared" si="10"/>
        <v>7.1450500139469977</v>
      </c>
    </row>
    <row r="61" spans="1:11" x14ac:dyDescent="0.25">
      <c r="B61">
        <v>45</v>
      </c>
      <c r="C61">
        <v>9.1710658383023542</v>
      </c>
      <c r="D61">
        <v>13</v>
      </c>
      <c r="E61">
        <f t="shared" si="9"/>
        <v>119.2238558979306</v>
      </c>
      <c r="F61">
        <v>16</v>
      </c>
      <c r="G61">
        <f t="shared" si="10"/>
        <v>7.4514909936206628</v>
      </c>
    </row>
    <row r="62" spans="1:11" x14ac:dyDescent="0.25">
      <c r="B62">
        <v>46</v>
      </c>
      <c r="C62">
        <v>9.5042175733609575</v>
      </c>
      <c r="D62">
        <v>11.4</v>
      </c>
      <c r="E62">
        <f t="shared" si="9"/>
        <v>108.34808033631492</v>
      </c>
      <c r="F62">
        <v>15.2</v>
      </c>
      <c r="G62">
        <f t="shared" si="10"/>
        <v>7.128163180020719</v>
      </c>
    </row>
    <row r="63" spans="1:11" x14ac:dyDescent="0.25">
      <c r="B63">
        <v>47</v>
      </c>
      <c r="C63">
        <v>9.5311869995323697</v>
      </c>
      <c r="D63">
        <v>10.8</v>
      </c>
      <c r="E63">
        <f t="shared" si="9"/>
        <v>102.9368195949496</v>
      </c>
      <c r="F63">
        <v>16</v>
      </c>
      <c r="G63">
        <f t="shared" si="10"/>
        <v>6.4335512246843498</v>
      </c>
    </row>
    <row r="64" spans="1:11" x14ac:dyDescent="0.25">
      <c r="B64">
        <v>48</v>
      </c>
      <c r="C64">
        <v>7.8876384399099173</v>
      </c>
      <c r="D64">
        <v>12</v>
      </c>
      <c r="E64">
        <f t="shared" si="9"/>
        <v>94.651661278919008</v>
      </c>
      <c r="F64">
        <v>15.7</v>
      </c>
      <c r="G64">
        <f t="shared" si="10"/>
        <v>6.0287682343260514</v>
      </c>
      <c r="H64">
        <f>AVERAGE(G59:G64)</f>
        <v>6.4974234834652487</v>
      </c>
    </row>
    <row r="65" spans="1:11" x14ac:dyDescent="0.25">
      <c r="A65" t="s">
        <v>142</v>
      </c>
      <c r="B65">
        <v>49</v>
      </c>
      <c r="C65">
        <v>7.8654283242393435</v>
      </c>
      <c r="D65">
        <v>12.8</v>
      </c>
      <c r="E65">
        <f t="shared" si="9"/>
        <v>100.6774825502636</v>
      </c>
      <c r="F65">
        <v>15.5</v>
      </c>
      <c r="G65">
        <f t="shared" si="10"/>
        <v>6.4953214548557163</v>
      </c>
    </row>
    <row r="66" spans="1:11" x14ac:dyDescent="0.25">
      <c r="B66">
        <v>50</v>
      </c>
      <c r="C66">
        <v>11.874354202777894</v>
      </c>
      <c r="D66">
        <v>12.6</v>
      </c>
      <c r="E66">
        <f t="shared" si="9"/>
        <v>149.61686295500147</v>
      </c>
      <c r="F66">
        <v>17</v>
      </c>
      <c r="G66">
        <f t="shared" si="10"/>
        <v>8.8009919385294975</v>
      </c>
    </row>
    <row r="67" spans="1:11" x14ac:dyDescent="0.25">
      <c r="B67">
        <v>51</v>
      </c>
      <c r="C67">
        <v>9.1583743436334544</v>
      </c>
      <c r="D67">
        <v>11.6</v>
      </c>
      <c r="E67">
        <f t="shared" si="9"/>
        <v>106.23714238614807</v>
      </c>
      <c r="F67">
        <v>16.7</v>
      </c>
      <c r="G67">
        <f t="shared" si="10"/>
        <v>6.3615055321046752</v>
      </c>
    </row>
    <row r="68" spans="1:11" x14ac:dyDescent="0.25">
      <c r="B68">
        <v>52</v>
      </c>
      <c r="C68">
        <v>10.755916235081147</v>
      </c>
      <c r="D68">
        <v>12</v>
      </c>
      <c r="E68">
        <f t="shared" si="9"/>
        <v>129.07099482097377</v>
      </c>
      <c r="F68">
        <v>15.7</v>
      </c>
      <c r="G68">
        <f t="shared" si="10"/>
        <v>8.2210824726734888</v>
      </c>
    </row>
    <row r="69" spans="1:11" x14ac:dyDescent="0.25">
      <c r="B69">
        <v>53</v>
      </c>
      <c r="C69">
        <v>11.392077405359721</v>
      </c>
      <c r="D69">
        <v>12.6</v>
      </c>
      <c r="E69">
        <f t="shared" si="9"/>
        <v>143.54017530753248</v>
      </c>
      <c r="F69">
        <v>16.399999999999999</v>
      </c>
      <c r="G69">
        <f t="shared" si="10"/>
        <v>8.7524497138739328</v>
      </c>
      <c r="I69" t="s">
        <v>128</v>
      </c>
      <c r="J69" t="s">
        <v>129</v>
      </c>
      <c r="K69" s="18">
        <v>0.95</v>
      </c>
    </row>
    <row r="70" spans="1:11" x14ac:dyDescent="0.25">
      <c r="B70">
        <v>54</v>
      </c>
      <c r="C70">
        <v>10.679767267067751</v>
      </c>
      <c r="D70">
        <v>12.7</v>
      </c>
      <c r="E70">
        <f t="shared" si="9"/>
        <v>135.63304429176043</v>
      </c>
      <c r="F70">
        <v>15.4</v>
      </c>
      <c r="G70">
        <f t="shared" si="10"/>
        <v>8.8073405384260024</v>
      </c>
      <c r="H70">
        <f>AVERAGE(G65:G70)</f>
        <v>7.9064486084105523</v>
      </c>
      <c r="I70">
        <f>AVERAGE(H58,H64,H70)</f>
        <v>7.0572158544292423</v>
      </c>
      <c r="J70">
        <f>STDEV(H58,H64,H70)</f>
        <v>0.74777653892903706</v>
      </c>
      <c r="K70">
        <f>_xlfn.CONFIDENCE.NORM(0.05, J70, 3)</f>
        <v>0.84617326372895318</v>
      </c>
    </row>
  </sheetData>
  <mergeCells count="3">
    <mergeCell ref="F2:G2"/>
    <mergeCell ref="O2:P2"/>
    <mergeCell ref="X2:Y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28" workbookViewId="0">
      <selection activeCell="R56" sqref="R56"/>
    </sheetView>
  </sheetViews>
  <sheetFormatPr defaultRowHeight="13.2" x14ac:dyDescent="0.25"/>
  <sheetData>
    <row r="1" spans="1:13" x14ac:dyDescent="0.25">
      <c r="A1" t="s">
        <v>1</v>
      </c>
    </row>
    <row r="3" spans="1:13" x14ac:dyDescent="0.25">
      <c r="A3" t="s">
        <v>131</v>
      </c>
    </row>
    <row r="5" spans="1:13" x14ac:dyDescent="0.25">
      <c r="A5" t="s">
        <v>3</v>
      </c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</row>
    <row r="6" spans="1:13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G6" t="s">
        <v>10</v>
      </c>
      <c r="H6" t="s">
        <v>11</v>
      </c>
      <c r="I6" t="s">
        <v>12</v>
      </c>
      <c r="J6" t="s">
        <v>13</v>
      </c>
      <c r="K6" t="s">
        <v>14</v>
      </c>
      <c r="L6" t="s">
        <v>15</v>
      </c>
      <c r="M6" t="s">
        <v>16</v>
      </c>
    </row>
    <row r="7" spans="1:13" x14ac:dyDescent="0.25">
      <c r="A7" t="s">
        <v>17</v>
      </c>
      <c r="B7" t="s">
        <v>18</v>
      </c>
      <c r="C7" t="s">
        <v>19</v>
      </c>
      <c r="D7" t="s">
        <v>20</v>
      </c>
      <c r="E7" t="s">
        <v>21</v>
      </c>
      <c r="F7" t="s">
        <v>22</v>
      </c>
      <c r="G7" t="s">
        <v>23</v>
      </c>
      <c r="H7" t="s">
        <v>24</v>
      </c>
      <c r="I7" t="s">
        <v>25</v>
      </c>
      <c r="J7" t="s">
        <v>26</v>
      </c>
      <c r="K7" t="s">
        <v>27</v>
      </c>
      <c r="L7" t="s">
        <v>28</v>
      </c>
      <c r="M7" t="s">
        <v>29</v>
      </c>
    </row>
    <row r="8" spans="1:13" x14ac:dyDescent="0.25">
      <c r="A8" t="s">
        <v>30</v>
      </c>
      <c r="B8" t="s">
        <v>31</v>
      </c>
      <c r="C8" t="s">
        <v>32</v>
      </c>
      <c r="D8" t="s">
        <v>33</v>
      </c>
      <c r="E8" t="s">
        <v>34</v>
      </c>
      <c r="F8" t="s">
        <v>35</v>
      </c>
      <c r="G8" t="s">
        <v>36</v>
      </c>
      <c r="H8" t="s">
        <v>37</v>
      </c>
      <c r="I8" t="s">
        <v>38</v>
      </c>
      <c r="J8" t="s">
        <v>39</v>
      </c>
      <c r="K8" t="s">
        <v>40</v>
      </c>
      <c r="L8" t="s">
        <v>41</v>
      </c>
      <c r="M8" t="s">
        <v>42</v>
      </c>
    </row>
    <row r="9" spans="1:13" x14ac:dyDescent="0.25">
      <c r="A9" t="s">
        <v>43</v>
      </c>
      <c r="B9" t="s">
        <v>44</v>
      </c>
      <c r="C9" t="s">
        <v>45</v>
      </c>
      <c r="D9" t="s">
        <v>46</v>
      </c>
      <c r="E9" t="s">
        <v>47</v>
      </c>
      <c r="F9" t="s">
        <v>48</v>
      </c>
      <c r="G9" t="s">
        <v>49</v>
      </c>
      <c r="H9" t="s">
        <v>50</v>
      </c>
      <c r="I9" t="s">
        <v>51</v>
      </c>
      <c r="J9" t="s">
        <v>52</v>
      </c>
      <c r="K9" t="s">
        <v>53</v>
      </c>
      <c r="L9" t="s">
        <v>54</v>
      </c>
      <c r="M9" t="s">
        <v>55</v>
      </c>
    </row>
    <row r="10" spans="1:13" x14ac:dyDescent="0.25">
      <c r="A10" t="s">
        <v>56</v>
      </c>
      <c r="B10" t="s">
        <v>57</v>
      </c>
      <c r="C10" t="s">
        <v>58</v>
      </c>
      <c r="D10" t="s">
        <v>59</v>
      </c>
      <c r="E10" t="s">
        <v>60</v>
      </c>
      <c r="F10" t="s">
        <v>61</v>
      </c>
      <c r="G10" t="s">
        <v>62</v>
      </c>
      <c r="H10" t="s">
        <v>63</v>
      </c>
      <c r="I10" t="s">
        <v>64</v>
      </c>
      <c r="J10" t="s">
        <v>65</v>
      </c>
      <c r="K10" t="s">
        <v>66</v>
      </c>
      <c r="L10" t="s">
        <v>67</v>
      </c>
      <c r="M10" t="s">
        <v>68</v>
      </c>
    </row>
    <row r="11" spans="1:13" x14ac:dyDescent="0.25">
      <c r="A11" t="s">
        <v>69</v>
      </c>
      <c r="B11" t="s">
        <v>70</v>
      </c>
      <c r="C11" t="s">
        <v>71</v>
      </c>
      <c r="D11" t="s">
        <v>72</v>
      </c>
      <c r="E11" t="s">
        <v>73</v>
      </c>
      <c r="F11" t="s">
        <v>74</v>
      </c>
      <c r="G11" t="s">
        <v>75</v>
      </c>
      <c r="H11" t="s">
        <v>76</v>
      </c>
      <c r="I11" t="s">
        <v>77</v>
      </c>
      <c r="J11" t="s">
        <v>78</v>
      </c>
      <c r="K11" t="s">
        <v>79</v>
      </c>
      <c r="L11" t="s">
        <v>80</v>
      </c>
      <c r="M11" t="s">
        <v>81</v>
      </c>
    </row>
    <row r="12" spans="1:13" x14ac:dyDescent="0.25">
      <c r="A12" t="s">
        <v>82</v>
      </c>
      <c r="B12" t="s">
        <v>83</v>
      </c>
      <c r="C12" t="s">
        <v>84</v>
      </c>
      <c r="D12" t="s">
        <v>85</v>
      </c>
      <c r="E12" t="s">
        <v>86</v>
      </c>
      <c r="F12" t="s">
        <v>87</v>
      </c>
      <c r="G12" t="s">
        <v>88</v>
      </c>
      <c r="H12" t="s">
        <v>89</v>
      </c>
      <c r="I12" t="s">
        <v>90</v>
      </c>
      <c r="J12" t="s">
        <v>91</v>
      </c>
      <c r="K12" t="s">
        <v>92</v>
      </c>
      <c r="L12" t="s">
        <v>93</v>
      </c>
      <c r="M12" t="s">
        <v>94</v>
      </c>
    </row>
    <row r="13" spans="1:13" x14ac:dyDescent="0.25">
      <c r="A13" t="s">
        <v>95</v>
      </c>
      <c r="B13" t="s">
        <v>96</v>
      </c>
      <c r="C13" t="s">
        <v>97</v>
      </c>
      <c r="D13" t="s">
        <v>98</v>
      </c>
      <c r="E13" t="s">
        <v>99</v>
      </c>
      <c r="F13" t="s">
        <v>100</v>
      </c>
      <c r="G13" t="s">
        <v>101</v>
      </c>
      <c r="H13" t="s">
        <v>102</v>
      </c>
      <c r="I13" t="s">
        <v>103</v>
      </c>
      <c r="J13" t="s">
        <v>104</v>
      </c>
      <c r="K13" t="s">
        <v>105</v>
      </c>
      <c r="L13" t="s">
        <v>106</v>
      </c>
      <c r="M13" t="s">
        <v>107</v>
      </c>
    </row>
    <row r="15" spans="1:13" x14ac:dyDescent="0.25">
      <c r="A15" t="s">
        <v>108</v>
      </c>
      <c r="B15">
        <v>1</v>
      </c>
      <c r="C15">
        <v>2</v>
      </c>
      <c r="D15">
        <v>3</v>
      </c>
      <c r="E15">
        <v>4</v>
      </c>
      <c r="F15">
        <v>5</v>
      </c>
      <c r="G15">
        <v>6</v>
      </c>
      <c r="H15">
        <v>7</v>
      </c>
      <c r="I15">
        <v>8</v>
      </c>
      <c r="J15">
        <v>9</v>
      </c>
      <c r="K15">
        <v>10</v>
      </c>
      <c r="L15">
        <v>11</v>
      </c>
      <c r="M15">
        <v>12</v>
      </c>
    </row>
    <row r="16" spans="1:13" x14ac:dyDescent="0.25">
      <c r="A16" t="s">
        <v>4</v>
      </c>
      <c r="B16" s="1">
        <v>4.9700000000000001E-2</v>
      </c>
      <c r="C16" s="1">
        <v>5.04E-2</v>
      </c>
      <c r="D16" s="1">
        <v>4.9799999999999997E-2</v>
      </c>
      <c r="E16" s="1">
        <v>5.11E-2</v>
      </c>
      <c r="F16" s="1">
        <v>5.0700000000000002E-2</v>
      </c>
      <c r="G16" s="1">
        <v>5.0299999999999997E-2</v>
      </c>
      <c r="H16" s="1">
        <v>5.0099999999999999E-2</v>
      </c>
      <c r="I16" s="1">
        <v>5.0200000000000002E-2</v>
      </c>
      <c r="J16" s="1">
        <v>5.1200000000000002E-2</v>
      </c>
      <c r="K16" s="1">
        <v>5.04E-2</v>
      </c>
      <c r="L16" s="1">
        <v>5.0200000000000002E-2</v>
      </c>
      <c r="M16" s="1">
        <v>5.0700000000000002E-2</v>
      </c>
    </row>
    <row r="17" spans="1:15" x14ac:dyDescent="0.25">
      <c r="A17" t="s">
        <v>17</v>
      </c>
      <c r="B17" s="1">
        <v>4.9500000000000002E-2</v>
      </c>
      <c r="C17" s="1">
        <v>1.0504</v>
      </c>
      <c r="D17" s="1">
        <v>0.80940000000000001</v>
      </c>
      <c r="E17" s="1">
        <v>0.63660000000000005</v>
      </c>
      <c r="F17" s="1">
        <v>0.47210000000000002</v>
      </c>
      <c r="G17" s="1">
        <v>0.35709999999999997</v>
      </c>
      <c r="H17" s="1">
        <v>0.29310000000000003</v>
      </c>
      <c r="I17" s="1">
        <v>0.23280000000000001</v>
      </c>
      <c r="J17" s="1">
        <v>0.1799</v>
      </c>
      <c r="K17" s="1">
        <v>0.13550000000000001</v>
      </c>
      <c r="L17" s="1">
        <v>7.0199999999999999E-2</v>
      </c>
      <c r="M17" s="1">
        <v>4.9599999999999998E-2</v>
      </c>
    </row>
    <row r="18" spans="1:15" x14ac:dyDescent="0.25">
      <c r="A18" t="s">
        <v>30</v>
      </c>
      <c r="B18" s="1">
        <v>4.9799999999999997E-2</v>
      </c>
      <c r="C18" s="1">
        <v>1.0351999999999999</v>
      </c>
      <c r="D18" s="1">
        <v>0.83450000000000002</v>
      </c>
      <c r="E18" s="1">
        <v>0.623</v>
      </c>
      <c r="F18" s="1">
        <v>0.46779999999999999</v>
      </c>
      <c r="G18" s="1">
        <v>0.3291</v>
      </c>
      <c r="H18" s="1">
        <v>0.27889999999999998</v>
      </c>
      <c r="I18" s="1">
        <v>0.22220000000000001</v>
      </c>
      <c r="J18" s="1">
        <v>0.16950000000000001</v>
      </c>
      <c r="K18" s="1">
        <v>0.13039999999999999</v>
      </c>
      <c r="L18" s="1">
        <v>7.0199999999999999E-2</v>
      </c>
      <c r="M18" s="1">
        <v>4.9599999999999998E-2</v>
      </c>
    </row>
    <row r="19" spans="1:15" x14ac:dyDescent="0.25">
      <c r="A19" t="s">
        <v>43</v>
      </c>
      <c r="B19" s="1">
        <v>4.9399999999999999E-2</v>
      </c>
      <c r="C19" s="1">
        <v>0.2049</v>
      </c>
      <c r="D19" s="1">
        <v>0.19450000000000001</v>
      </c>
      <c r="E19" s="1">
        <v>0.28270000000000001</v>
      </c>
      <c r="F19" s="1">
        <v>0.2364</v>
      </c>
      <c r="G19" s="1">
        <v>0.2351</v>
      </c>
      <c r="H19" s="1">
        <v>0.29709999999999998</v>
      </c>
      <c r="I19" s="1">
        <v>0.34910000000000002</v>
      </c>
      <c r="J19" s="1">
        <v>0.33979999999999999</v>
      </c>
      <c r="K19" s="1">
        <v>0.37419999999999998</v>
      </c>
      <c r="L19" s="1">
        <v>0.40250000000000002</v>
      </c>
      <c r="M19" s="1">
        <v>0.05</v>
      </c>
    </row>
    <row r="20" spans="1:15" x14ac:dyDescent="0.25">
      <c r="A20" t="s">
        <v>56</v>
      </c>
      <c r="B20" s="1">
        <v>4.99E-2</v>
      </c>
      <c r="C20" s="1">
        <v>0.24829999999999999</v>
      </c>
      <c r="D20" s="1">
        <v>0.29680000000000001</v>
      </c>
      <c r="E20" s="1">
        <v>0.43080000000000002</v>
      </c>
      <c r="F20" s="1">
        <v>0.31490000000000001</v>
      </c>
      <c r="G20" s="1">
        <v>0.35199999999999998</v>
      </c>
      <c r="H20" s="1">
        <v>0.31630000000000003</v>
      </c>
      <c r="I20" s="1">
        <v>0.4703</v>
      </c>
      <c r="J20" s="1">
        <v>0.4955</v>
      </c>
      <c r="K20" s="1">
        <v>0.48599999999999999</v>
      </c>
      <c r="L20" s="1">
        <v>0.42620000000000002</v>
      </c>
      <c r="M20" s="1">
        <v>4.99E-2</v>
      </c>
    </row>
    <row r="21" spans="1:15" x14ac:dyDescent="0.25">
      <c r="A21" t="s">
        <v>69</v>
      </c>
      <c r="B21" s="1">
        <v>4.9799999999999997E-2</v>
      </c>
      <c r="C21" s="1">
        <v>0.79630000000000001</v>
      </c>
      <c r="D21" s="1">
        <v>0.38169999999999998</v>
      </c>
      <c r="E21" s="1">
        <v>0.46989999999999998</v>
      </c>
      <c r="F21" s="1">
        <v>0.50380000000000003</v>
      </c>
      <c r="G21" s="1">
        <v>0.22189999999999999</v>
      </c>
      <c r="H21" s="1">
        <v>0.2908</v>
      </c>
      <c r="I21" s="1">
        <v>0.58530000000000004</v>
      </c>
      <c r="J21" s="1">
        <v>0.26929999999999998</v>
      </c>
      <c r="K21" s="1">
        <v>0.2944</v>
      </c>
      <c r="L21" s="1">
        <v>0.2828</v>
      </c>
      <c r="M21" s="1">
        <v>4.9799999999999997E-2</v>
      </c>
    </row>
    <row r="22" spans="1:15" x14ac:dyDescent="0.25">
      <c r="A22" t="s">
        <v>82</v>
      </c>
      <c r="B22" s="1">
        <v>4.99E-2</v>
      </c>
      <c r="C22" s="1">
        <v>0.28079999999999999</v>
      </c>
      <c r="D22" s="1">
        <v>0.38769999999999999</v>
      </c>
      <c r="E22" s="1">
        <v>0.51600000000000001</v>
      </c>
      <c r="F22" s="1">
        <v>0.53779999999999994</v>
      </c>
      <c r="G22" s="1">
        <v>0.30640000000000001</v>
      </c>
      <c r="H22" s="1">
        <v>0.38340000000000002</v>
      </c>
      <c r="I22" s="1">
        <v>0.29699999999999999</v>
      </c>
      <c r="J22" s="1">
        <v>0.31059999999999999</v>
      </c>
      <c r="K22" s="1">
        <v>0.30449999999999999</v>
      </c>
      <c r="L22" s="1">
        <v>0.35310000000000002</v>
      </c>
      <c r="M22" s="1">
        <v>5.0500000000000003E-2</v>
      </c>
    </row>
    <row r="23" spans="1:15" x14ac:dyDescent="0.25">
      <c r="A23" t="s">
        <v>95</v>
      </c>
      <c r="B23" s="1">
        <v>5.0999999999999997E-2</v>
      </c>
      <c r="C23" s="1">
        <v>5.0299999999999997E-2</v>
      </c>
      <c r="D23" s="1">
        <v>5.1200000000000002E-2</v>
      </c>
      <c r="E23" s="1">
        <v>5.11E-2</v>
      </c>
      <c r="F23" s="1">
        <v>5.04E-2</v>
      </c>
      <c r="G23" s="1">
        <v>4.9799999999999997E-2</v>
      </c>
      <c r="H23" s="1">
        <v>5.0999999999999997E-2</v>
      </c>
      <c r="I23" s="1">
        <v>5.11E-2</v>
      </c>
      <c r="J23" s="1">
        <v>5.0299999999999997E-2</v>
      </c>
      <c r="K23" s="1">
        <v>5.0700000000000002E-2</v>
      </c>
      <c r="L23" s="1">
        <v>0.05</v>
      </c>
      <c r="M23" s="1">
        <v>5.1799999999999999E-2</v>
      </c>
    </row>
    <row r="27" spans="1:15" x14ac:dyDescent="0.25">
      <c r="B27" t="s">
        <v>109</v>
      </c>
      <c r="C27" t="s">
        <v>110</v>
      </c>
      <c r="N27" t="s">
        <v>109</v>
      </c>
      <c r="O27" t="s">
        <v>110</v>
      </c>
    </row>
    <row r="28" spans="1:15" x14ac:dyDescent="0.25">
      <c r="B28">
        <v>30</v>
      </c>
      <c r="C28" s="1">
        <v>1.0504</v>
      </c>
      <c r="N28">
        <v>30</v>
      </c>
      <c r="O28" s="1">
        <v>1.0351999999999999</v>
      </c>
    </row>
    <row r="29" spans="1:15" x14ac:dyDescent="0.25">
      <c r="B29">
        <v>25</v>
      </c>
      <c r="C29" s="1">
        <v>0.80940000000000001</v>
      </c>
      <c r="N29">
        <v>25</v>
      </c>
      <c r="O29" s="1">
        <v>0.83450000000000002</v>
      </c>
    </row>
    <row r="30" spans="1:15" x14ac:dyDescent="0.25">
      <c r="B30">
        <v>20</v>
      </c>
      <c r="C30" s="1">
        <v>0.63660000000000005</v>
      </c>
      <c r="N30">
        <v>20</v>
      </c>
      <c r="O30" s="1">
        <v>0.623</v>
      </c>
    </row>
    <row r="31" spans="1:15" x14ac:dyDescent="0.25">
      <c r="B31">
        <v>15</v>
      </c>
      <c r="C31" s="1">
        <v>0.47210000000000002</v>
      </c>
      <c r="N31">
        <v>15</v>
      </c>
      <c r="O31" s="1">
        <v>0.46779999999999999</v>
      </c>
    </row>
    <row r="32" spans="1:15" x14ac:dyDescent="0.25">
      <c r="B32">
        <v>10</v>
      </c>
      <c r="C32" s="1">
        <v>0.35709999999999997</v>
      </c>
      <c r="N32">
        <v>10</v>
      </c>
      <c r="O32" s="1">
        <v>0.3291</v>
      </c>
    </row>
    <row r="33" spans="2:15" x14ac:dyDescent="0.25">
      <c r="B33">
        <v>8</v>
      </c>
      <c r="C33" s="1">
        <v>0.29310000000000003</v>
      </c>
      <c r="N33">
        <v>8</v>
      </c>
      <c r="O33" s="1">
        <v>0.27889999999999998</v>
      </c>
    </row>
    <row r="34" spans="2:15" x14ac:dyDescent="0.25">
      <c r="B34">
        <v>6</v>
      </c>
      <c r="C34" s="1">
        <v>0.23280000000000001</v>
      </c>
      <c r="N34">
        <v>6</v>
      </c>
      <c r="O34" s="1">
        <v>0.22220000000000001</v>
      </c>
    </row>
    <row r="35" spans="2:15" x14ac:dyDescent="0.25">
      <c r="B35">
        <v>4</v>
      </c>
      <c r="C35" s="1">
        <v>0.1799</v>
      </c>
      <c r="N35">
        <v>4</v>
      </c>
      <c r="O35" s="1">
        <v>0.16950000000000001</v>
      </c>
    </row>
    <row r="36" spans="2:15" x14ac:dyDescent="0.25">
      <c r="B36">
        <v>2</v>
      </c>
      <c r="C36" s="1">
        <v>0.13550000000000001</v>
      </c>
      <c r="N36">
        <v>2</v>
      </c>
      <c r="O36" s="1">
        <v>0.13039999999999999</v>
      </c>
    </row>
    <row r="37" spans="2:15" x14ac:dyDescent="0.25">
      <c r="B37">
        <v>0</v>
      </c>
      <c r="C37" s="1">
        <v>7.0199999999999999E-2</v>
      </c>
      <c r="N37">
        <v>0</v>
      </c>
      <c r="O37" s="1">
        <v>7.0199999999999999E-2</v>
      </c>
    </row>
    <row r="46" spans="2:15" x14ac:dyDescent="0.25">
      <c r="B46" s="2" t="s">
        <v>110</v>
      </c>
      <c r="C46" s="1">
        <v>0.2049</v>
      </c>
      <c r="D46" s="1">
        <v>0.19450000000000001</v>
      </c>
      <c r="E46" s="1">
        <v>0.28270000000000001</v>
      </c>
      <c r="F46" s="1">
        <v>0.2364</v>
      </c>
      <c r="G46" s="1">
        <v>0.2351</v>
      </c>
      <c r="H46" s="1">
        <v>0.29709999999999998</v>
      </c>
      <c r="I46" s="1">
        <v>0.34910000000000002</v>
      </c>
      <c r="J46" s="1">
        <v>0.33979999999999999</v>
      </c>
      <c r="K46" s="1">
        <v>0.37419999999999998</v>
      </c>
      <c r="L46" s="1">
        <v>0.40250000000000002</v>
      </c>
    </row>
    <row r="47" spans="2:15" x14ac:dyDescent="0.25">
      <c r="B47" s="19"/>
      <c r="C47" s="1">
        <v>0.24829999999999999</v>
      </c>
      <c r="D47" s="1">
        <v>0.29680000000000001</v>
      </c>
      <c r="E47" s="1">
        <v>0.43080000000000002</v>
      </c>
      <c r="F47" s="1">
        <v>0.31490000000000001</v>
      </c>
      <c r="G47" s="1">
        <v>0.35199999999999998</v>
      </c>
      <c r="H47" s="1">
        <v>0.31630000000000003</v>
      </c>
      <c r="I47" s="1">
        <v>0.4703</v>
      </c>
      <c r="J47" s="1">
        <v>0.4955</v>
      </c>
      <c r="K47" s="1">
        <v>0.48599999999999999</v>
      </c>
      <c r="L47" s="1">
        <v>0.42620000000000002</v>
      </c>
    </row>
    <row r="48" spans="2:15" x14ac:dyDescent="0.25">
      <c r="C48" s="1">
        <v>0.79630000000000001</v>
      </c>
      <c r="D48" s="1">
        <v>0.38169999999999998</v>
      </c>
      <c r="E48" s="1">
        <v>0.46989999999999998</v>
      </c>
      <c r="F48" s="1">
        <v>0.50380000000000003</v>
      </c>
      <c r="G48" s="1">
        <v>0.22189999999999999</v>
      </c>
      <c r="H48" s="1">
        <v>0.2908</v>
      </c>
      <c r="I48" s="1">
        <v>0.58530000000000004</v>
      </c>
      <c r="J48" s="1">
        <v>0.26929999999999998</v>
      </c>
      <c r="K48" s="1">
        <v>0.2944</v>
      </c>
      <c r="L48" s="1">
        <v>0.2828</v>
      </c>
    </row>
    <row r="49" spans="2:12" x14ac:dyDescent="0.25">
      <c r="C49" s="1">
        <v>0.28079999999999999</v>
      </c>
      <c r="D49" s="1">
        <v>0.38769999999999999</v>
      </c>
      <c r="E49" s="1">
        <v>0.51600000000000001</v>
      </c>
      <c r="F49" s="1">
        <v>0.53779999999999994</v>
      </c>
      <c r="G49" s="1">
        <v>0.30640000000000001</v>
      </c>
      <c r="H49" s="1">
        <v>0.38340000000000002</v>
      </c>
      <c r="I49" s="1">
        <v>0.29699999999999999</v>
      </c>
      <c r="J49" s="1">
        <v>0.31059999999999999</v>
      </c>
      <c r="K49" s="1">
        <v>0.30449999999999999</v>
      </c>
      <c r="L49" s="1">
        <v>0.35310000000000002</v>
      </c>
    </row>
    <row r="51" spans="2:12" x14ac:dyDescent="0.25">
      <c r="B51" s="2" t="s">
        <v>111</v>
      </c>
      <c r="C51">
        <f>TREND($B28:$B37, $C28:$C37, C46)</f>
        <v>5.057435128745384</v>
      </c>
      <c r="D51">
        <f>TREND($B28:$B37, $C28:$C37, D46)</f>
        <v>4.7274562673540039</v>
      </c>
      <c r="E51">
        <f t="shared" ref="E51:L51" si="0">TREND($B28:$B37, $C28:$C37, E46)</f>
        <v>7.5259308418462894</v>
      </c>
      <c r="F51">
        <f t="shared" si="0"/>
        <v>6.0568903339212001</v>
      </c>
      <c r="G51">
        <f t="shared" si="0"/>
        <v>6.0156429762472774</v>
      </c>
      <c r="H51">
        <f t="shared" si="0"/>
        <v>7.9828246499266609</v>
      </c>
      <c r="I51">
        <f t="shared" si="0"/>
        <v>9.6327189568835649</v>
      </c>
      <c r="J51">
        <f t="shared" si="0"/>
        <v>9.3376417058316559</v>
      </c>
      <c r="K51">
        <f t="shared" si="0"/>
        <v>10.429110247356991</v>
      </c>
      <c r="L51">
        <f t="shared" si="0"/>
        <v>11.327033495181615</v>
      </c>
    </row>
    <row r="52" spans="2:12" x14ac:dyDescent="0.25">
      <c r="C52">
        <f>TREND($B28:$B37, $C28:$C37, C47)</f>
        <v>6.4344623003209529</v>
      </c>
      <c r="D52">
        <f t="shared" ref="D52:L52" si="1">TREND($B28:$B37, $C28:$C37, D47)</f>
        <v>7.9733060289249877</v>
      </c>
      <c r="E52">
        <f t="shared" si="1"/>
        <v>12.224956743006237</v>
      </c>
      <c r="F52">
        <f t="shared" si="1"/>
        <v>8.5475961626926775</v>
      </c>
      <c r="G52">
        <f t="shared" si="1"/>
        <v>9.7247322932330835</v>
      </c>
      <c r="H52">
        <f t="shared" si="1"/>
        <v>8.5920163940338252</v>
      </c>
      <c r="I52">
        <f t="shared" si="1"/>
        <v>13.478241841560036</v>
      </c>
      <c r="J52">
        <f t="shared" si="1"/>
        <v>14.27780600570069</v>
      </c>
      <c r="K52">
        <f t="shared" si="1"/>
        <v>13.976383007314332</v>
      </c>
      <c r="L52">
        <f t="shared" si="1"/>
        <v>12.079004554313896</v>
      </c>
    </row>
    <row r="53" spans="2:12" x14ac:dyDescent="0.25">
      <c r="C53">
        <f>TREND($B28:$B37, $C28:$C37, C48)</f>
        <v>23.821809996712926</v>
      </c>
      <c r="D53">
        <f>TREND($B28:$B37, $C28:$C37, D48)</f>
        <v>10.667075772398853</v>
      </c>
      <c r="E53">
        <f t="shared" ref="E53:L53" si="2">TREND($B28:$B37, $C28:$C37, E48)</f>
        <v>13.465550346891137</v>
      </c>
      <c r="F53">
        <f t="shared" si="2"/>
        <v>14.541154520080349</v>
      </c>
      <c r="G53">
        <f t="shared" si="2"/>
        <v>5.5968236521736019</v>
      </c>
      <c r="H53">
        <f t="shared" si="2"/>
        <v>7.7829336088914989</v>
      </c>
      <c r="I53">
        <f t="shared" si="2"/>
        <v>17.127046558868571</v>
      </c>
      <c r="J53">
        <f t="shared" si="2"/>
        <v>7.1007657704381621</v>
      </c>
      <c r="K53">
        <f t="shared" si="2"/>
        <v>7.8971570609115904</v>
      </c>
      <c r="L53">
        <f t="shared" si="2"/>
        <v>7.5291037155135125</v>
      </c>
    </row>
    <row r="54" spans="2:12" x14ac:dyDescent="0.25">
      <c r="C54">
        <f>TREND($B28:$B37, $C28:$C37, C49)</f>
        <v>7.4656462421690168</v>
      </c>
      <c r="D54">
        <f t="shared" ref="D54:L54" si="3">TREND($B28:$B37, $C28:$C37, D49)</f>
        <v>10.857448192432342</v>
      </c>
      <c r="E54">
        <f t="shared" si="3"/>
        <v>14.928245107481775</v>
      </c>
      <c r="F54">
        <f t="shared" si="3"/>
        <v>15.619931566936785</v>
      </c>
      <c r="G54">
        <f t="shared" si="3"/>
        <v>8.2779019009785699</v>
      </c>
      <c r="H54">
        <f t="shared" si="3"/>
        <v>10.721014624741676</v>
      </c>
      <c r="I54">
        <f t="shared" si="3"/>
        <v>7.9796517762594359</v>
      </c>
      <c r="J54">
        <f t="shared" si="3"/>
        <v>8.4111625950020112</v>
      </c>
      <c r="K54">
        <f t="shared" si="3"/>
        <v>8.2176173013012974</v>
      </c>
      <c r="L54">
        <f t="shared" si="3"/>
        <v>9.7596339035725563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5" workbookViewId="0">
      <selection activeCell="N28" sqref="N28"/>
    </sheetView>
  </sheetViews>
  <sheetFormatPr defaultRowHeight="13.2" x14ac:dyDescent="0.25"/>
  <sheetData>
    <row r="1" spans="1:14" x14ac:dyDescent="0.25"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4" x14ac:dyDescent="0.25">
      <c r="A2" t="s">
        <v>1</v>
      </c>
    </row>
    <row r="4" spans="1:14" x14ac:dyDescent="0.25">
      <c r="A4" t="s">
        <v>132</v>
      </c>
    </row>
    <row r="6" spans="1:14" x14ac:dyDescent="0.25">
      <c r="A6" t="s">
        <v>3</v>
      </c>
      <c r="B6">
        <v>1</v>
      </c>
      <c r="C6">
        <v>2</v>
      </c>
      <c r="D6">
        <v>3</v>
      </c>
      <c r="E6">
        <v>4</v>
      </c>
      <c r="F6">
        <v>5</v>
      </c>
      <c r="G6">
        <v>6</v>
      </c>
      <c r="H6">
        <v>7</v>
      </c>
      <c r="I6">
        <v>8</v>
      </c>
      <c r="J6">
        <v>9</v>
      </c>
      <c r="K6">
        <v>10</v>
      </c>
      <c r="L6">
        <v>11</v>
      </c>
      <c r="M6">
        <v>12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</row>
    <row r="8" spans="1:14" x14ac:dyDescent="0.25">
      <c r="A8" t="s">
        <v>17</v>
      </c>
      <c r="B8" t="s">
        <v>18</v>
      </c>
      <c r="C8" t="s">
        <v>19</v>
      </c>
      <c r="D8" t="s">
        <v>20</v>
      </c>
      <c r="E8" t="s">
        <v>21</v>
      </c>
      <c r="F8" t="s">
        <v>22</v>
      </c>
      <c r="G8" t="s">
        <v>23</v>
      </c>
      <c r="H8" t="s">
        <v>24</v>
      </c>
      <c r="I8" t="s">
        <v>25</v>
      </c>
      <c r="J8" t="s">
        <v>26</v>
      </c>
      <c r="K8" t="s">
        <v>27</v>
      </c>
      <c r="L8" t="s">
        <v>28</v>
      </c>
      <c r="M8" t="s">
        <v>29</v>
      </c>
    </row>
    <row r="9" spans="1:14" x14ac:dyDescent="0.25">
      <c r="A9" t="s">
        <v>30</v>
      </c>
      <c r="B9" t="s">
        <v>31</v>
      </c>
      <c r="C9" t="s">
        <v>32</v>
      </c>
      <c r="D9" t="s">
        <v>33</v>
      </c>
      <c r="E9" t="s">
        <v>34</v>
      </c>
      <c r="F9" t="s">
        <v>35</v>
      </c>
      <c r="G9" t="s">
        <v>36</v>
      </c>
      <c r="H9" t="s">
        <v>37</v>
      </c>
      <c r="I9" t="s">
        <v>38</v>
      </c>
      <c r="J9" t="s">
        <v>39</v>
      </c>
      <c r="K9" t="s">
        <v>40</v>
      </c>
      <c r="L9" t="s">
        <v>41</v>
      </c>
      <c r="M9" t="s">
        <v>42</v>
      </c>
    </row>
    <row r="10" spans="1:14" x14ac:dyDescent="0.25">
      <c r="A10" t="s">
        <v>43</v>
      </c>
      <c r="B10" t="s">
        <v>44</v>
      </c>
      <c r="C10" t="s">
        <v>45</v>
      </c>
      <c r="D10" t="s">
        <v>46</v>
      </c>
      <c r="E10" t="s">
        <v>47</v>
      </c>
      <c r="F10" t="s">
        <v>48</v>
      </c>
      <c r="G10" t="s">
        <v>49</v>
      </c>
      <c r="H10" t="s">
        <v>50</v>
      </c>
      <c r="I10" t="s">
        <v>51</v>
      </c>
      <c r="J10" t="s">
        <v>52</v>
      </c>
      <c r="K10" t="s">
        <v>53</v>
      </c>
      <c r="L10" t="s">
        <v>54</v>
      </c>
      <c r="M10" t="s">
        <v>55</v>
      </c>
    </row>
    <row r="11" spans="1:14" x14ac:dyDescent="0.25">
      <c r="A11" t="s">
        <v>56</v>
      </c>
      <c r="B11" t="s">
        <v>57</v>
      </c>
      <c r="C11" t="s">
        <v>58</v>
      </c>
      <c r="D11" t="s">
        <v>59</v>
      </c>
      <c r="E11" t="s">
        <v>60</v>
      </c>
      <c r="F11" t="s">
        <v>61</v>
      </c>
      <c r="G11" t="s">
        <v>62</v>
      </c>
      <c r="H11" t="s">
        <v>63</v>
      </c>
      <c r="I11" t="s">
        <v>64</v>
      </c>
      <c r="J11" t="s">
        <v>65</v>
      </c>
      <c r="K11" t="s">
        <v>66</v>
      </c>
      <c r="L11" t="s">
        <v>67</v>
      </c>
      <c r="M11" t="s">
        <v>68</v>
      </c>
    </row>
    <row r="12" spans="1:14" x14ac:dyDescent="0.25">
      <c r="A12" t="s">
        <v>69</v>
      </c>
      <c r="B12" t="s">
        <v>70</v>
      </c>
      <c r="C12" t="s">
        <v>71</v>
      </c>
      <c r="D12" t="s">
        <v>72</v>
      </c>
      <c r="E12" t="s">
        <v>73</v>
      </c>
      <c r="F12" t="s">
        <v>74</v>
      </c>
      <c r="G12" t="s">
        <v>75</v>
      </c>
      <c r="H12" t="s">
        <v>76</v>
      </c>
      <c r="I12" t="s">
        <v>77</v>
      </c>
      <c r="J12" t="s">
        <v>78</v>
      </c>
      <c r="K12" t="s">
        <v>79</v>
      </c>
      <c r="L12" t="s">
        <v>80</v>
      </c>
      <c r="M12" t="s">
        <v>81</v>
      </c>
    </row>
    <row r="13" spans="1:14" x14ac:dyDescent="0.25">
      <c r="A13" t="s">
        <v>82</v>
      </c>
      <c r="B13" t="s">
        <v>83</v>
      </c>
      <c r="C13" t="s">
        <v>84</v>
      </c>
      <c r="D13" t="s">
        <v>85</v>
      </c>
      <c r="E13" t="s">
        <v>86</v>
      </c>
      <c r="F13" t="s">
        <v>87</v>
      </c>
      <c r="G13" t="s">
        <v>88</v>
      </c>
      <c r="H13" t="s">
        <v>89</v>
      </c>
      <c r="I13" t="s">
        <v>90</v>
      </c>
      <c r="J13" t="s">
        <v>91</v>
      </c>
      <c r="K13" t="s">
        <v>92</v>
      </c>
      <c r="L13" t="s">
        <v>93</v>
      </c>
      <c r="M13" t="s">
        <v>94</v>
      </c>
    </row>
    <row r="14" spans="1:14" x14ac:dyDescent="0.25">
      <c r="A14" t="s">
        <v>95</v>
      </c>
      <c r="B14" t="s">
        <v>96</v>
      </c>
      <c r="C14" t="s">
        <v>97</v>
      </c>
      <c r="D14" t="s">
        <v>98</v>
      </c>
      <c r="E14" t="s">
        <v>99</v>
      </c>
      <c r="F14" t="s">
        <v>100</v>
      </c>
      <c r="G14" t="s">
        <v>101</v>
      </c>
      <c r="H14" t="s">
        <v>102</v>
      </c>
      <c r="I14" t="s">
        <v>103</v>
      </c>
      <c r="J14" t="s">
        <v>104</v>
      </c>
      <c r="K14" t="s">
        <v>105</v>
      </c>
      <c r="L14" t="s">
        <v>106</v>
      </c>
      <c r="M14" t="s">
        <v>107</v>
      </c>
    </row>
    <row r="16" spans="1:14" x14ac:dyDescent="0.25">
      <c r="A16" t="s">
        <v>108</v>
      </c>
      <c r="B16">
        <v>1</v>
      </c>
      <c r="C16">
        <v>2</v>
      </c>
      <c r="D16">
        <v>3</v>
      </c>
      <c r="E16">
        <v>4</v>
      </c>
      <c r="F16">
        <v>5</v>
      </c>
      <c r="G16">
        <v>6</v>
      </c>
      <c r="H16">
        <v>7</v>
      </c>
      <c r="I16">
        <v>8</v>
      </c>
      <c r="J16">
        <v>9</v>
      </c>
      <c r="K16">
        <v>10</v>
      </c>
      <c r="L16">
        <v>11</v>
      </c>
      <c r="M16">
        <v>12</v>
      </c>
    </row>
    <row r="17" spans="1:13" x14ac:dyDescent="0.25">
      <c r="A17" t="s">
        <v>4</v>
      </c>
      <c r="B17" s="1">
        <v>5.4100000000000002E-2</v>
      </c>
      <c r="C17" s="1">
        <v>5.0999999999999997E-2</v>
      </c>
      <c r="D17" s="1">
        <v>5.1700000000000003E-2</v>
      </c>
      <c r="E17" s="1">
        <v>5.0900000000000001E-2</v>
      </c>
      <c r="F17" s="1">
        <v>5.1499999999999997E-2</v>
      </c>
      <c r="G17" s="1">
        <v>5.0900000000000001E-2</v>
      </c>
      <c r="H17" s="1">
        <v>5.11E-2</v>
      </c>
      <c r="I17" s="1">
        <v>5.0099999999999999E-2</v>
      </c>
      <c r="J17" s="1">
        <v>5.1299999999999998E-2</v>
      </c>
      <c r="K17" s="1">
        <v>5.1299999999999998E-2</v>
      </c>
      <c r="L17" s="1">
        <v>5.0900000000000001E-2</v>
      </c>
      <c r="M17" s="1">
        <v>5.2999999999999999E-2</v>
      </c>
    </row>
    <row r="18" spans="1:13" x14ac:dyDescent="0.25">
      <c r="A18" t="s">
        <v>17</v>
      </c>
      <c r="B18" s="1">
        <v>5.3199999999999997E-2</v>
      </c>
      <c r="C18" s="1">
        <v>0.92269999999999996</v>
      </c>
      <c r="D18" s="1">
        <v>0.70960000000000001</v>
      </c>
      <c r="E18" s="1">
        <v>0.51900000000000002</v>
      </c>
      <c r="F18" s="1">
        <v>0.38490000000000002</v>
      </c>
      <c r="G18" s="1">
        <v>0.28499999999999998</v>
      </c>
      <c r="H18" s="1">
        <v>0.24540000000000001</v>
      </c>
      <c r="I18" s="1">
        <v>0.19950000000000001</v>
      </c>
      <c r="J18" s="1">
        <v>0.16070000000000001</v>
      </c>
      <c r="K18" s="1">
        <v>0.12239999999999999</v>
      </c>
      <c r="L18" s="1">
        <v>6.88E-2</v>
      </c>
      <c r="M18" s="1">
        <v>5.0599999999999999E-2</v>
      </c>
    </row>
    <row r="19" spans="1:13" x14ac:dyDescent="0.25">
      <c r="A19" t="s">
        <v>30</v>
      </c>
      <c r="B19" s="1">
        <v>5.0200000000000002E-2</v>
      </c>
      <c r="C19" s="1">
        <v>0.82330000000000003</v>
      </c>
      <c r="D19" s="1">
        <v>0.58289999999999997</v>
      </c>
      <c r="E19" s="1">
        <v>0.44330000000000003</v>
      </c>
      <c r="F19" s="1">
        <v>0.32200000000000001</v>
      </c>
      <c r="G19" s="1">
        <v>0.23719999999999999</v>
      </c>
      <c r="H19" s="1">
        <v>0.2041</v>
      </c>
      <c r="I19" s="1">
        <v>0.16719999999999999</v>
      </c>
      <c r="J19" s="1">
        <v>0.14299999999999999</v>
      </c>
      <c r="K19" s="1">
        <v>0.1186</v>
      </c>
      <c r="L19" s="1">
        <v>7.1099999999999997E-2</v>
      </c>
      <c r="M19" s="1">
        <v>5.2499999999999998E-2</v>
      </c>
    </row>
    <row r="20" spans="1:13" x14ac:dyDescent="0.25">
      <c r="A20" t="s">
        <v>43</v>
      </c>
      <c r="B20" s="1">
        <v>5.45E-2</v>
      </c>
      <c r="C20" s="1">
        <v>0.26550000000000001</v>
      </c>
      <c r="D20" s="1">
        <v>0.17730000000000001</v>
      </c>
      <c r="E20" s="1">
        <v>0.1867</v>
      </c>
      <c r="F20" s="1">
        <v>0.1512</v>
      </c>
      <c r="G20" s="1">
        <v>0.2056</v>
      </c>
      <c r="H20" s="1">
        <v>0.21299999999999999</v>
      </c>
      <c r="I20" s="1">
        <v>0.20280000000000001</v>
      </c>
      <c r="J20" s="1">
        <v>0.1988</v>
      </c>
      <c r="K20" s="1">
        <v>0.20569999999999999</v>
      </c>
      <c r="L20" s="1">
        <v>0.2409</v>
      </c>
      <c r="M20" s="1">
        <v>5.3199999999999997E-2</v>
      </c>
    </row>
    <row r="21" spans="1:13" x14ac:dyDescent="0.25">
      <c r="A21" t="s">
        <v>56</v>
      </c>
      <c r="B21" s="1">
        <v>5.0799999999999998E-2</v>
      </c>
      <c r="C21" s="1">
        <v>0.22500000000000001</v>
      </c>
      <c r="D21" s="1">
        <v>0.1978</v>
      </c>
      <c r="E21" s="1">
        <v>0.20619999999999999</v>
      </c>
      <c r="F21" s="1">
        <v>0.19919999999999999</v>
      </c>
      <c r="G21" s="1">
        <v>0.16009999999999999</v>
      </c>
      <c r="H21" s="1">
        <v>0.1648</v>
      </c>
      <c r="I21" s="1">
        <v>0.1777</v>
      </c>
      <c r="J21" s="1">
        <v>0.18140000000000001</v>
      </c>
      <c r="K21" s="1">
        <v>0.14050000000000001</v>
      </c>
      <c r="L21" s="1">
        <v>0.16250000000000001</v>
      </c>
      <c r="M21" s="1">
        <v>5.5599999999999997E-2</v>
      </c>
    </row>
    <row r="22" spans="1:13" x14ac:dyDescent="0.25">
      <c r="A22" t="s">
        <v>69</v>
      </c>
      <c r="B22" s="1">
        <v>5.1400000000000001E-2</v>
      </c>
      <c r="C22" s="1">
        <v>0.2596</v>
      </c>
      <c r="D22" s="1">
        <v>0.23749999999999999</v>
      </c>
      <c r="E22" s="1">
        <v>0.23769999999999999</v>
      </c>
      <c r="F22" s="1">
        <v>0.23300000000000001</v>
      </c>
      <c r="G22" s="1">
        <v>0.2185</v>
      </c>
      <c r="H22" s="1">
        <v>0.22900000000000001</v>
      </c>
      <c r="I22" s="1">
        <v>0.23630000000000001</v>
      </c>
      <c r="J22" s="1">
        <v>0.24859999999999999</v>
      </c>
      <c r="K22" s="1">
        <v>0.1797</v>
      </c>
      <c r="L22" s="1">
        <v>0.1951</v>
      </c>
      <c r="M22" s="1">
        <v>5.3499999999999999E-2</v>
      </c>
    </row>
    <row r="23" spans="1:13" x14ac:dyDescent="0.25">
      <c r="A23" t="s">
        <v>82</v>
      </c>
      <c r="B23" s="1">
        <v>5.2400000000000002E-2</v>
      </c>
      <c r="C23" s="1">
        <v>0.1542</v>
      </c>
      <c r="D23" s="1">
        <v>0.156</v>
      </c>
      <c r="E23" s="1">
        <v>0.37680000000000002</v>
      </c>
      <c r="F23" s="1">
        <v>0.24979999999999999</v>
      </c>
      <c r="G23" s="1">
        <v>0.30590000000000001</v>
      </c>
      <c r="H23" s="1">
        <v>0.31790000000000002</v>
      </c>
      <c r="I23" s="1">
        <v>0.23400000000000001</v>
      </c>
      <c r="J23" s="1">
        <v>0.25180000000000002</v>
      </c>
      <c r="K23" s="1">
        <v>0.39800000000000002</v>
      </c>
      <c r="L23" s="1">
        <v>0.43390000000000001</v>
      </c>
      <c r="M23" s="1">
        <v>5.21E-2</v>
      </c>
    </row>
    <row r="24" spans="1:13" x14ac:dyDescent="0.25">
      <c r="A24" t="s">
        <v>95</v>
      </c>
      <c r="B24" s="1">
        <v>5.3199999999999997E-2</v>
      </c>
      <c r="C24" s="1">
        <v>5.1200000000000002E-2</v>
      </c>
      <c r="D24" s="1">
        <v>5.1200000000000002E-2</v>
      </c>
      <c r="E24" s="1">
        <v>5.3100000000000001E-2</v>
      </c>
      <c r="F24" s="1">
        <v>5.0200000000000002E-2</v>
      </c>
      <c r="G24" s="1">
        <v>5.4699999999999999E-2</v>
      </c>
      <c r="H24" s="1">
        <v>5.21E-2</v>
      </c>
      <c r="I24" s="1">
        <v>5.0599999999999999E-2</v>
      </c>
      <c r="J24" s="1">
        <v>5.2900000000000003E-2</v>
      </c>
      <c r="K24" s="1">
        <v>5.1400000000000001E-2</v>
      </c>
      <c r="L24" s="1">
        <v>5.0500000000000003E-2</v>
      </c>
      <c r="M24" s="1">
        <v>5.2400000000000002E-2</v>
      </c>
    </row>
    <row r="27" spans="1:13" x14ac:dyDescent="0.25">
      <c r="B27" t="s">
        <v>109</v>
      </c>
      <c r="C27" t="s">
        <v>110</v>
      </c>
    </row>
    <row r="28" spans="1:13" x14ac:dyDescent="0.25">
      <c r="B28">
        <v>30</v>
      </c>
      <c r="C28" s="1">
        <v>1.0504</v>
      </c>
    </row>
    <row r="29" spans="1:13" x14ac:dyDescent="0.25">
      <c r="B29">
        <v>25</v>
      </c>
      <c r="C29" s="1">
        <v>0.80940000000000001</v>
      </c>
    </row>
    <row r="30" spans="1:13" x14ac:dyDescent="0.25">
      <c r="B30">
        <v>20</v>
      </c>
      <c r="C30" s="1">
        <v>0.63660000000000005</v>
      </c>
    </row>
    <row r="31" spans="1:13" x14ac:dyDescent="0.25">
      <c r="B31">
        <v>15</v>
      </c>
      <c r="C31" s="1">
        <v>0.47210000000000002</v>
      </c>
    </row>
    <row r="32" spans="1:13" x14ac:dyDescent="0.25">
      <c r="B32">
        <v>10</v>
      </c>
      <c r="C32" s="1">
        <v>0.35709999999999997</v>
      </c>
    </row>
    <row r="33" spans="2:12" x14ac:dyDescent="0.25">
      <c r="B33">
        <v>8</v>
      </c>
      <c r="C33" s="1">
        <v>0.29310000000000003</v>
      </c>
    </row>
    <row r="34" spans="2:12" x14ac:dyDescent="0.25">
      <c r="B34">
        <v>6</v>
      </c>
      <c r="C34" s="1">
        <v>0.23280000000000001</v>
      </c>
    </row>
    <row r="35" spans="2:12" x14ac:dyDescent="0.25">
      <c r="B35">
        <v>4</v>
      </c>
      <c r="C35" s="1">
        <v>0.1799</v>
      </c>
    </row>
    <row r="36" spans="2:12" x14ac:dyDescent="0.25">
      <c r="B36">
        <v>2</v>
      </c>
      <c r="C36" s="1">
        <v>0.13550000000000001</v>
      </c>
    </row>
    <row r="37" spans="2:12" x14ac:dyDescent="0.25">
      <c r="B37">
        <v>0</v>
      </c>
      <c r="C37" s="1">
        <v>7.0199999999999999E-2</v>
      </c>
    </row>
    <row r="47" spans="2:12" x14ac:dyDescent="0.25">
      <c r="B47" s="2" t="s">
        <v>110</v>
      </c>
      <c r="C47" s="1">
        <v>0.26550000000000001</v>
      </c>
      <c r="D47" s="1">
        <v>0.17730000000000001</v>
      </c>
      <c r="E47" s="1">
        <v>0.1867</v>
      </c>
      <c r="F47" s="1">
        <v>0.1512</v>
      </c>
      <c r="G47" s="1">
        <v>0.2056</v>
      </c>
      <c r="H47" s="1">
        <v>0.21299999999999999</v>
      </c>
      <c r="I47" s="1">
        <v>0.20280000000000001</v>
      </c>
      <c r="J47" s="1">
        <v>0.1988</v>
      </c>
      <c r="K47" s="1">
        <v>0.20569999999999999</v>
      </c>
      <c r="L47" s="1">
        <v>0.2409</v>
      </c>
    </row>
    <row r="48" spans="2:12" x14ac:dyDescent="0.25">
      <c r="C48" s="1">
        <v>0.22500000000000001</v>
      </c>
      <c r="D48" s="1">
        <v>0.1978</v>
      </c>
      <c r="E48" s="1">
        <v>0.20619999999999999</v>
      </c>
      <c r="F48" s="1">
        <v>0.19919999999999999</v>
      </c>
      <c r="G48" s="1">
        <v>0.16009999999999999</v>
      </c>
      <c r="H48" s="1">
        <v>0.1648</v>
      </c>
      <c r="I48" s="1">
        <v>0.1777</v>
      </c>
      <c r="J48" s="1">
        <v>0.18140000000000001</v>
      </c>
      <c r="K48" s="1">
        <v>0.14050000000000001</v>
      </c>
      <c r="L48" s="1">
        <v>0.16250000000000001</v>
      </c>
    </row>
    <row r="49" spans="2:12" x14ac:dyDescent="0.25">
      <c r="C49" s="1">
        <v>0.2596</v>
      </c>
      <c r="D49" s="1">
        <v>0.23749999999999999</v>
      </c>
      <c r="E49" s="1">
        <v>0.23769999999999999</v>
      </c>
      <c r="F49" s="1">
        <v>0.23300000000000001</v>
      </c>
      <c r="G49" s="1">
        <v>0.2185</v>
      </c>
      <c r="H49" s="1">
        <v>0.22900000000000001</v>
      </c>
      <c r="I49" s="1">
        <v>0.23630000000000001</v>
      </c>
      <c r="J49" s="1">
        <v>0.24859999999999999</v>
      </c>
      <c r="K49" s="1">
        <v>0.1797</v>
      </c>
      <c r="L49" s="1">
        <v>0.1951</v>
      </c>
    </row>
    <row r="50" spans="2:12" x14ac:dyDescent="0.25">
      <c r="C50" s="1">
        <v>0.1542</v>
      </c>
      <c r="D50" s="1">
        <v>0.156</v>
      </c>
      <c r="E50" s="1">
        <v>0.37680000000000002</v>
      </c>
      <c r="F50" s="1">
        <v>0.24979999999999999</v>
      </c>
      <c r="G50" s="1">
        <v>0.30590000000000001</v>
      </c>
      <c r="H50" s="1">
        <v>0.31790000000000002</v>
      </c>
      <c r="I50" s="1">
        <v>0.23400000000000001</v>
      </c>
      <c r="J50" s="1">
        <v>0.25180000000000002</v>
      </c>
      <c r="K50" s="1">
        <v>0.39800000000000002</v>
      </c>
      <c r="L50" s="1">
        <v>0.43390000000000001</v>
      </c>
    </row>
    <row r="52" spans="2:12" x14ac:dyDescent="0.25">
      <c r="B52" s="2" t="s">
        <v>109</v>
      </c>
      <c r="C52">
        <f>TREND($B28:$B37, $C28:$C37, C47)</f>
        <v>6.9801965710836207</v>
      </c>
      <c r="D52">
        <f t="shared" ref="D52:L52" si="0">TREND($B28:$B37, $C28:$C37, D47)</f>
        <v>4.1817219965913361</v>
      </c>
      <c r="E52">
        <f t="shared" si="0"/>
        <v>4.4799721213104684</v>
      </c>
      <c r="F52">
        <f t="shared" si="0"/>
        <v>3.35360196944566</v>
      </c>
      <c r="G52">
        <f t="shared" si="0"/>
        <v>5.0796452444159579</v>
      </c>
      <c r="H52">
        <f t="shared" si="0"/>
        <v>5.3144378957905936</v>
      </c>
      <c r="I52">
        <f t="shared" si="0"/>
        <v>4.9908047817336634</v>
      </c>
      <c r="J52">
        <f t="shared" si="0"/>
        <v>4.8638898350446711</v>
      </c>
      <c r="K52">
        <f t="shared" si="0"/>
        <v>5.0828181180831828</v>
      </c>
      <c r="L52">
        <f t="shared" si="0"/>
        <v>6.1996696489463163</v>
      </c>
    </row>
    <row r="53" spans="2:12" x14ac:dyDescent="0.25">
      <c r="C53">
        <f>TREND($B28:$B37, $C28:$C37, C48)</f>
        <v>5.6951827358575713</v>
      </c>
      <c r="D53">
        <f t="shared" ref="D53:L53" si="1">TREND($B28:$B37, $C28:$C37, D48)</f>
        <v>4.8321610983724224</v>
      </c>
      <c r="E53">
        <f t="shared" si="1"/>
        <v>5.0986824864193068</v>
      </c>
      <c r="F53">
        <f t="shared" si="1"/>
        <v>4.8765813297135692</v>
      </c>
      <c r="G53">
        <f t="shared" si="1"/>
        <v>3.6359877258286675</v>
      </c>
      <c r="H53">
        <f t="shared" si="1"/>
        <v>3.7851127881882345</v>
      </c>
      <c r="I53">
        <f t="shared" si="1"/>
        <v>4.1944134912602351</v>
      </c>
      <c r="J53">
        <f t="shared" si="1"/>
        <v>4.3118098169475534</v>
      </c>
      <c r="K53">
        <f t="shared" si="1"/>
        <v>3.014104487052605</v>
      </c>
      <c r="L53">
        <f t="shared" si="1"/>
        <v>3.7121366938420639</v>
      </c>
    </row>
    <row r="54" spans="2:12" x14ac:dyDescent="0.25">
      <c r="C54">
        <f>TREND($B28:$B37, $C28:$C37, C49)</f>
        <v>6.7929970247173568</v>
      </c>
      <c r="D54">
        <f t="shared" ref="D54:L54" si="2">TREND($B28:$B37, $C28:$C37, D49)</f>
        <v>6.0917919442606729</v>
      </c>
      <c r="E54">
        <f t="shared" si="2"/>
        <v>6.0981376915951229</v>
      </c>
      <c r="F54">
        <f t="shared" si="2"/>
        <v>5.9490126292355567</v>
      </c>
      <c r="G54">
        <f t="shared" si="2"/>
        <v>5.4889459474879585</v>
      </c>
      <c r="H54">
        <f t="shared" si="2"/>
        <v>5.8220976825465645</v>
      </c>
      <c r="I54">
        <f t="shared" si="2"/>
        <v>6.0537174602539752</v>
      </c>
      <c r="J54">
        <f t="shared" si="2"/>
        <v>6.4439809213226269</v>
      </c>
      <c r="K54">
        <f t="shared" si="2"/>
        <v>4.2578709646047317</v>
      </c>
      <c r="L54">
        <f t="shared" si="2"/>
        <v>4.7464935093573528</v>
      </c>
    </row>
    <row r="55" spans="2:12" x14ac:dyDescent="0.25">
      <c r="C55">
        <f>TREND($B28:$B37, $C28:$C37, C50)</f>
        <v>3.4487881794624045</v>
      </c>
      <c r="D55">
        <f t="shared" ref="D55:L55" si="3">TREND($B28:$B37, $C28:$C37, D50)</f>
        <v>3.5058999054724511</v>
      </c>
      <c r="E55">
        <f t="shared" si="3"/>
        <v>10.511604962704837</v>
      </c>
      <c r="F55">
        <f t="shared" si="3"/>
        <v>6.4820554053293247</v>
      </c>
      <c r="G55">
        <f t="shared" si="3"/>
        <v>8.2620375326424451</v>
      </c>
      <c r="H55">
        <f t="shared" si="3"/>
        <v>8.6427823727094228</v>
      </c>
      <c r="I55">
        <f t="shared" si="3"/>
        <v>5.9807413659078046</v>
      </c>
      <c r="J55">
        <f t="shared" si="3"/>
        <v>6.5455128786738221</v>
      </c>
      <c r="K55">
        <f t="shared" si="3"/>
        <v>11.184254180156497</v>
      </c>
      <c r="L55">
        <f t="shared" si="3"/>
        <v>12.323315826690205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workbookViewId="0">
      <selection activeCell="O24" sqref="O24"/>
    </sheetView>
  </sheetViews>
  <sheetFormatPr defaultRowHeight="13.2" x14ac:dyDescent="0.25"/>
  <cols>
    <col min="2" max="2" width="14.109375" customWidth="1"/>
    <col min="3" max="3" width="12.109375" customWidth="1"/>
  </cols>
  <sheetData>
    <row r="1" spans="1:42" x14ac:dyDescent="0.25"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  <c r="U1" t="s">
        <v>0</v>
      </c>
      <c r="V1" t="s">
        <v>0</v>
      </c>
      <c r="W1" t="s">
        <v>0</v>
      </c>
      <c r="X1" t="s">
        <v>0</v>
      </c>
      <c r="Y1" t="s">
        <v>0</v>
      </c>
      <c r="Z1" t="s">
        <v>0</v>
      </c>
      <c r="AA1" t="s">
        <v>0</v>
      </c>
      <c r="AB1" t="s">
        <v>0</v>
      </c>
      <c r="AC1" t="s">
        <v>0</v>
      </c>
      <c r="AD1" t="s">
        <v>0</v>
      </c>
      <c r="AE1" t="s">
        <v>0</v>
      </c>
      <c r="AF1" t="s">
        <v>0</v>
      </c>
      <c r="AG1" t="s">
        <v>0</v>
      </c>
      <c r="AH1" t="s">
        <v>0</v>
      </c>
      <c r="AI1" t="s">
        <v>0</v>
      </c>
      <c r="AJ1" t="s">
        <v>0</v>
      </c>
      <c r="AK1" t="s">
        <v>0</v>
      </c>
      <c r="AL1" t="s">
        <v>0</v>
      </c>
      <c r="AM1" t="s">
        <v>0</v>
      </c>
      <c r="AN1" t="s">
        <v>0</v>
      </c>
      <c r="AO1" t="s">
        <v>0</v>
      </c>
      <c r="AP1" t="s">
        <v>0</v>
      </c>
    </row>
    <row r="2" spans="1:42" x14ac:dyDescent="0.25">
      <c r="A2" t="s">
        <v>1</v>
      </c>
    </row>
    <row r="4" spans="1:42" x14ac:dyDescent="0.25">
      <c r="A4" t="s">
        <v>2</v>
      </c>
    </row>
    <row r="6" spans="1:42" x14ac:dyDescent="0.25">
      <c r="A6" t="s">
        <v>3</v>
      </c>
      <c r="B6">
        <v>1</v>
      </c>
      <c r="C6">
        <v>2</v>
      </c>
      <c r="D6">
        <v>3</v>
      </c>
      <c r="E6">
        <v>4</v>
      </c>
      <c r="F6">
        <v>5</v>
      </c>
      <c r="G6">
        <v>6</v>
      </c>
      <c r="H6">
        <v>7</v>
      </c>
      <c r="I6">
        <v>8</v>
      </c>
      <c r="J6">
        <v>9</v>
      </c>
      <c r="K6">
        <v>10</v>
      </c>
      <c r="L6">
        <v>11</v>
      </c>
      <c r="M6">
        <v>12</v>
      </c>
    </row>
    <row r="7" spans="1:42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</row>
    <row r="8" spans="1:42" x14ac:dyDescent="0.25">
      <c r="A8" t="s">
        <v>17</v>
      </c>
      <c r="B8" t="s">
        <v>18</v>
      </c>
      <c r="C8" t="s">
        <v>19</v>
      </c>
      <c r="D8" t="s">
        <v>20</v>
      </c>
      <c r="E8" t="s">
        <v>21</v>
      </c>
      <c r="F8" t="s">
        <v>22</v>
      </c>
      <c r="G8" t="s">
        <v>23</v>
      </c>
      <c r="H8" t="s">
        <v>24</v>
      </c>
      <c r="I8" t="s">
        <v>25</v>
      </c>
      <c r="J8" t="s">
        <v>26</v>
      </c>
      <c r="K8" t="s">
        <v>27</v>
      </c>
      <c r="L8" t="s">
        <v>28</v>
      </c>
      <c r="M8" t="s">
        <v>29</v>
      </c>
    </row>
    <row r="9" spans="1:42" x14ac:dyDescent="0.25">
      <c r="A9" t="s">
        <v>30</v>
      </c>
      <c r="B9" t="s">
        <v>31</v>
      </c>
      <c r="C9" t="s">
        <v>32</v>
      </c>
      <c r="D9" t="s">
        <v>33</v>
      </c>
      <c r="E9" t="s">
        <v>34</v>
      </c>
      <c r="F9" t="s">
        <v>35</v>
      </c>
      <c r="G9" t="s">
        <v>36</v>
      </c>
      <c r="H9" t="s">
        <v>37</v>
      </c>
      <c r="I9" t="s">
        <v>38</v>
      </c>
      <c r="J9" t="s">
        <v>39</v>
      </c>
      <c r="K9" t="s">
        <v>40</v>
      </c>
      <c r="L9" t="s">
        <v>41</v>
      </c>
      <c r="M9" t="s">
        <v>42</v>
      </c>
    </row>
    <row r="10" spans="1:42" x14ac:dyDescent="0.25">
      <c r="A10" t="s">
        <v>43</v>
      </c>
      <c r="B10" t="s">
        <v>44</v>
      </c>
      <c r="C10" t="s">
        <v>45</v>
      </c>
      <c r="D10" t="s">
        <v>46</v>
      </c>
      <c r="E10" t="s">
        <v>47</v>
      </c>
      <c r="F10" t="s">
        <v>48</v>
      </c>
      <c r="G10" t="s">
        <v>49</v>
      </c>
      <c r="H10" t="s">
        <v>50</v>
      </c>
      <c r="I10" t="s">
        <v>51</v>
      </c>
      <c r="J10" t="s">
        <v>52</v>
      </c>
      <c r="K10" t="s">
        <v>53</v>
      </c>
      <c r="L10" t="s">
        <v>54</v>
      </c>
      <c r="M10" t="s">
        <v>55</v>
      </c>
    </row>
    <row r="11" spans="1:42" x14ac:dyDescent="0.25">
      <c r="A11" t="s">
        <v>56</v>
      </c>
      <c r="B11" t="s">
        <v>57</v>
      </c>
      <c r="C11" t="s">
        <v>58</v>
      </c>
      <c r="D11" t="s">
        <v>59</v>
      </c>
      <c r="E11" t="s">
        <v>60</v>
      </c>
      <c r="F11" t="s">
        <v>61</v>
      </c>
      <c r="G11" t="s">
        <v>62</v>
      </c>
      <c r="H11" t="s">
        <v>63</v>
      </c>
      <c r="I11" t="s">
        <v>64</v>
      </c>
      <c r="J11" t="s">
        <v>65</v>
      </c>
      <c r="K11" t="s">
        <v>66</v>
      </c>
      <c r="L11" t="s">
        <v>67</v>
      </c>
      <c r="M11" t="s">
        <v>68</v>
      </c>
    </row>
    <row r="12" spans="1:42" x14ac:dyDescent="0.25">
      <c r="A12" t="s">
        <v>69</v>
      </c>
      <c r="B12" t="s">
        <v>70</v>
      </c>
      <c r="C12" t="s">
        <v>71</v>
      </c>
      <c r="D12" t="s">
        <v>72</v>
      </c>
      <c r="E12" t="s">
        <v>73</v>
      </c>
      <c r="F12" t="s">
        <v>74</v>
      </c>
      <c r="G12" t="s">
        <v>75</v>
      </c>
      <c r="H12" t="s">
        <v>76</v>
      </c>
      <c r="I12" t="s">
        <v>77</v>
      </c>
      <c r="J12" t="s">
        <v>78</v>
      </c>
      <c r="K12" t="s">
        <v>79</v>
      </c>
      <c r="L12" t="s">
        <v>80</v>
      </c>
      <c r="M12" t="s">
        <v>81</v>
      </c>
    </row>
    <row r="13" spans="1:42" x14ac:dyDescent="0.25">
      <c r="A13" t="s">
        <v>82</v>
      </c>
      <c r="B13" t="s">
        <v>83</v>
      </c>
      <c r="C13" t="s">
        <v>84</v>
      </c>
      <c r="D13" t="s">
        <v>85</v>
      </c>
      <c r="E13" t="s">
        <v>86</v>
      </c>
      <c r="F13" t="s">
        <v>87</v>
      </c>
      <c r="G13" t="s">
        <v>88</v>
      </c>
      <c r="H13" t="s">
        <v>89</v>
      </c>
      <c r="I13" t="s">
        <v>90</v>
      </c>
      <c r="J13" t="s">
        <v>91</v>
      </c>
      <c r="K13" t="s">
        <v>92</v>
      </c>
      <c r="L13" t="s">
        <v>93</v>
      </c>
      <c r="M13" t="s">
        <v>94</v>
      </c>
    </row>
    <row r="14" spans="1:42" x14ac:dyDescent="0.25">
      <c r="A14" t="s">
        <v>95</v>
      </c>
      <c r="B14" t="s">
        <v>96</v>
      </c>
      <c r="C14" t="s">
        <v>97</v>
      </c>
      <c r="D14" t="s">
        <v>98</v>
      </c>
      <c r="E14" t="s">
        <v>99</v>
      </c>
      <c r="F14" t="s">
        <v>100</v>
      </c>
      <c r="G14" t="s">
        <v>101</v>
      </c>
      <c r="H14" t="s">
        <v>102</v>
      </c>
      <c r="I14" t="s">
        <v>103</v>
      </c>
      <c r="J14" t="s">
        <v>104</v>
      </c>
      <c r="K14" t="s">
        <v>105</v>
      </c>
      <c r="L14" t="s">
        <v>106</v>
      </c>
      <c r="M14" t="s">
        <v>107</v>
      </c>
    </row>
    <row r="16" spans="1:42" x14ac:dyDescent="0.25">
      <c r="A16" t="s">
        <v>108</v>
      </c>
      <c r="B16">
        <v>1</v>
      </c>
      <c r="C16">
        <v>2</v>
      </c>
      <c r="D16">
        <v>3</v>
      </c>
      <c r="E16">
        <v>4</v>
      </c>
      <c r="F16">
        <v>5</v>
      </c>
      <c r="G16">
        <v>6</v>
      </c>
      <c r="H16">
        <v>7</v>
      </c>
      <c r="I16">
        <v>8</v>
      </c>
      <c r="J16">
        <v>9</v>
      </c>
      <c r="K16">
        <v>10</v>
      </c>
      <c r="L16">
        <v>11</v>
      </c>
      <c r="M16">
        <v>12</v>
      </c>
    </row>
    <row r="17" spans="1:13" x14ac:dyDescent="0.25">
      <c r="A17" t="s">
        <v>4</v>
      </c>
      <c r="B17" s="1">
        <v>5.6399999999999999E-2</v>
      </c>
      <c r="C17" s="1">
        <v>6.9699999999999998E-2</v>
      </c>
      <c r="D17" s="1">
        <v>6.4699999999999994E-2</v>
      </c>
      <c r="E17" s="1">
        <v>5.3900000000000003E-2</v>
      </c>
      <c r="F17" s="1">
        <v>5.8500000000000003E-2</v>
      </c>
      <c r="G17" s="1">
        <v>5.6000000000000001E-2</v>
      </c>
      <c r="H17" s="1">
        <v>5.16E-2</v>
      </c>
      <c r="I17" s="1">
        <v>8.43E-2</v>
      </c>
      <c r="J17" s="1">
        <v>9.9500000000000005E-2</v>
      </c>
      <c r="K17" s="1">
        <v>5.2600000000000001E-2</v>
      </c>
      <c r="L17" s="1">
        <v>5.11E-2</v>
      </c>
      <c r="M17" s="1">
        <v>5.2200000000000003E-2</v>
      </c>
    </row>
    <row r="18" spans="1:13" x14ac:dyDescent="0.25">
      <c r="A18" t="s">
        <v>17</v>
      </c>
      <c r="B18" s="1">
        <v>7.7200000000000005E-2</v>
      </c>
      <c r="C18" s="1">
        <v>1.0228999999999999</v>
      </c>
      <c r="D18" s="1">
        <v>0.84889999999999999</v>
      </c>
      <c r="E18" s="1">
        <v>0.69450000000000001</v>
      </c>
      <c r="F18" s="1">
        <v>0.52769999999999995</v>
      </c>
      <c r="G18" s="1">
        <v>0.38350000000000001</v>
      </c>
      <c r="H18" s="1">
        <v>0.32390000000000002</v>
      </c>
      <c r="I18" s="1">
        <v>0.25650000000000001</v>
      </c>
      <c r="J18" s="1">
        <v>0.19639999999999999</v>
      </c>
      <c r="K18" s="1">
        <v>0.14879999999999999</v>
      </c>
      <c r="L18" s="1">
        <v>7.4300000000000005E-2</v>
      </c>
      <c r="M18" s="1">
        <v>5.8599999999999999E-2</v>
      </c>
    </row>
    <row r="19" spans="1:13" x14ac:dyDescent="0.25">
      <c r="A19" t="s">
        <v>30</v>
      </c>
      <c r="B19" s="1">
        <v>4.87E-2</v>
      </c>
      <c r="C19" s="1">
        <v>0.98050000000000004</v>
      </c>
      <c r="D19" s="1">
        <v>0.78200000000000003</v>
      </c>
      <c r="E19" s="1">
        <v>0.60780000000000001</v>
      </c>
      <c r="F19" s="1">
        <v>0.45079999999999998</v>
      </c>
      <c r="G19" s="1">
        <v>0.34610000000000002</v>
      </c>
      <c r="H19" s="1">
        <v>0.28239999999999998</v>
      </c>
      <c r="I19" s="1">
        <v>0.22869999999999999</v>
      </c>
      <c r="J19" s="1">
        <v>0.1845</v>
      </c>
      <c r="K19" s="1">
        <v>0.14050000000000001</v>
      </c>
      <c r="L19" s="1">
        <v>7.4700000000000003E-2</v>
      </c>
      <c r="M19" s="1">
        <v>7.7100000000000002E-2</v>
      </c>
    </row>
    <row r="20" spans="1:13" x14ac:dyDescent="0.25">
      <c r="A20" t="s">
        <v>43</v>
      </c>
      <c r="B20" s="1">
        <v>5.4100000000000002E-2</v>
      </c>
      <c r="C20" s="1">
        <v>0.48780000000000001</v>
      </c>
      <c r="D20" s="1">
        <v>0.40749999999999997</v>
      </c>
      <c r="E20" s="1">
        <v>0.31940000000000002</v>
      </c>
      <c r="F20" s="1">
        <v>0.309</v>
      </c>
      <c r="G20" s="1">
        <v>0.26300000000000001</v>
      </c>
      <c r="H20" s="1">
        <v>0.26650000000000001</v>
      </c>
      <c r="I20" s="1">
        <v>0.3624</v>
      </c>
      <c r="J20" s="1">
        <v>0.39190000000000003</v>
      </c>
      <c r="K20" s="1">
        <v>0.3306</v>
      </c>
      <c r="L20" s="1">
        <v>0.33850000000000002</v>
      </c>
      <c r="M20" s="1">
        <v>6.1100000000000002E-2</v>
      </c>
    </row>
    <row r="21" spans="1:13" x14ac:dyDescent="0.25">
      <c r="A21" t="s">
        <v>56</v>
      </c>
      <c r="B21" s="1">
        <v>6.4699999999999994E-2</v>
      </c>
      <c r="C21" s="1">
        <v>0.35349999999999998</v>
      </c>
      <c r="D21" s="1">
        <v>0.33660000000000001</v>
      </c>
      <c r="E21" s="1">
        <v>0.3518</v>
      </c>
      <c r="F21" s="1">
        <v>0.34</v>
      </c>
      <c r="G21" s="1">
        <v>0.28999999999999998</v>
      </c>
      <c r="H21" s="1">
        <v>0.29820000000000002</v>
      </c>
      <c r="I21" s="1">
        <v>0.29620000000000002</v>
      </c>
      <c r="J21" s="1">
        <v>0.29060000000000002</v>
      </c>
      <c r="K21" s="1">
        <v>0.39660000000000001</v>
      </c>
      <c r="L21" s="1">
        <v>0.44290000000000002</v>
      </c>
      <c r="M21" s="1">
        <v>5.74E-2</v>
      </c>
    </row>
    <row r="22" spans="1:13" x14ac:dyDescent="0.25">
      <c r="A22" t="s">
        <v>69</v>
      </c>
      <c r="B22" s="1">
        <v>6.7100000000000007E-2</v>
      </c>
      <c r="C22" s="1">
        <v>0.4531</v>
      </c>
      <c r="D22" s="1">
        <v>0.2152</v>
      </c>
      <c r="E22" s="1">
        <v>0.38179999999999997</v>
      </c>
      <c r="F22" s="1">
        <v>0.38719999999999999</v>
      </c>
      <c r="G22" s="1">
        <v>0.39169999999999999</v>
      </c>
      <c r="H22" s="1">
        <v>0.41739999999999999</v>
      </c>
      <c r="I22" s="1">
        <v>0.3821</v>
      </c>
      <c r="J22" s="1">
        <v>4.1300000000000003E-2</v>
      </c>
      <c r="K22" s="1">
        <v>7.6899999999999996E-2</v>
      </c>
      <c r="L22" s="1">
        <v>5.1200000000000002E-2</v>
      </c>
      <c r="M22" s="1">
        <v>5.3199999999999997E-2</v>
      </c>
    </row>
    <row r="23" spans="1:13" x14ac:dyDescent="0.25">
      <c r="A23" t="s">
        <v>82</v>
      </c>
      <c r="B23" s="1">
        <v>5.1200000000000002E-2</v>
      </c>
      <c r="C23" s="1">
        <v>5.2600000000000001E-2</v>
      </c>
      <c r="D23" s="1">
        <v>5.2200000000000003E-2</v>
      </c>
      <c r="E23" s="1">
        <v>5.1400000000000001E-2</v>
      </c>
      <c r="F23" s="1">
        <v>5.0500000000000003E-2</v>
      </c>
      <c r="G23" s="1">
        <v>5.21E-2</v>
      </c>
      <c r="H23" s="1">
        <v>5.2699999999999997E-2</v>
      </c>
      <c r="I23" s="1">
        <v>5.0900000000000001E-2</v>
      </c>
      <c r="J23" s="1">
        <v>5.2200000000000003E-2</v>
      </c>
      <c r="K23" s="1">
        <v>5.21E-2</v>
      </c>
      <c r="L23" s="1">
        <v>5.2200000000000003E-2</v>
      </c>
      <c r="M23" s="1">
        <v>5.2900000000000003E-2</v>
      </c>
    </row>
    <row r="24" spans="1:13" x14ac:dyDescent="0.25">
      <c r="A24" t="s">
        <v>95</v>
      </c>
      <c r="B24" s="1">
        <v>5.0099999999999999E-2</v>
      </c>
      <c r="C24" s="1">
        <v>5.0599999999999999E-2</v>
      </c>
      <c r="D24" s="1">
        <v>5.33E-2</v>
      </c>
      <c r="E24" s="1">
        <v>5.3499999999999999E-2</v>
      </c>
      <c r="F24" s="1">
        <v>5.1499999999999997E-2</v>
      </c>
      <c r="G24" s="1">
        <v>6.5600000000000006E-2</v>
      </c>
      <c r="H24" s="1">
        <v>5.2600000000000001E-2</v>
      </c>
      <c r="I24" s="1">
        <v>5.8999999999999997E-2</v>
      </c>
      <c r="J24" s="1">
        <v>5.2499999999999998E-2</v>
      </c>
      <c r="K24" s="1">
        <v>5.3100000000000001E-2</v>
      </c>
      <c r="L24" s="1">
        <v>5.2200000000000003E-2</v>
      </c>
      <c r="M24" s="1">
        <v>5.28E-2</v>
      </c>
    </row>
    <row r="27" spans="1:13" x14ac:dyDescent="0.25">
      <c r="B27" t="s">
        <v>109</v>
      </c>
      <c r="C27" t="s">
        <v>110</v>
      </c>
    </row>
    <row r="28" spans="1:13" x14ac:dyDescent="0.25">
      <c r="B28">
        <v>30</v>
      </c>
      <c r="C28" s="1">
        <v>1.0504</v>
      </c>
    </row>
    <row r="29" spans="1:13" x14ac:dyDescent="0.25">
      <c r="B29">
        <v>25</v>
      </c>
      <c r="C29" s="1">
        <v>0.80940000000000001</v>
      </c>
    </row>
    <row r="30" spans="1:13" x14ac:dyDescent="0.25">
      <c r="B30">
        <v>20</v>
      </c>
      <c r="C30" s="1">
        <v>0.63660000000000005</v>
      </c>
    </row>
    <row r="31" spans="1:13" x14ac:dyDescent="0.25">
      <c r="B31">
        <v>15</v>
      </c>
      <c r="C31" s="1">
        <v>0.47210000000000002</v>
      </c>
    </row>
    <row r="32" spans="1:13" x14ac:dyDescent="0.25">
      <c r="B32">
        <v>10</v>
      </c>
      <c r="C32" s="1">
        <v>0.35709999999999997</v>
      </c>
    </row>
    <row r="33" spans="2:12" x14ac:dyDescent="0.25">
      <c r="B33">
        <v>8</v>
      </c>
      <c r="C33" s="1">
        <v>0.29310000000000003</v>
      </c>
    </row>
    <row r="34" spans="2:12" x14ac:dyDescent="0.25">
      <c r="B34">
        <v>6</v>
      </c>
      <c r="C34" s="1">
        <v>0.23280000000000001</v>
      </c>
    </row>
    <row r="35" spans="2:12" x14ac:dyDescent="0.25">
      <c r="B35">
        <v>4</v>
      </c>
      <c r="C35" s="1">
        <v>0.1799</v>
      </c>
    </row>
    <row r="36" spans="2:12" x14ac:dyDescent="0.25">
      <c r="B36">
        <v>2</v>
      </c>
      <c r="C36" s="1">
        <v>0.13550000000000001</v>
      </c>
    </row>
    <row r="37" spans="2:12" x14ac:dyDescent="0.25">
      <c r="B37">
        <v>0</v>
      </c>
      <c r="C37" s="1">
        <v>7.0199999999999999E-2</v>
      </c>
    </row>
    <row r="45" spans="2:12" x14ac:dyDescent="0.25">
      <c r="B45" s="2" t="s">
        <v>110</v>
      </c>
      <c r="C45" s="1">
        <v>0.48780000000000001</v>
      </c>
      <c r="D45" s="1">
        <v>0.40749999999999997</v>
      </c>
      <c r="E45" s="1">
        <v>0.31940000000000002</v>
      </c>
      <c r="F45" s="1">
        <v>0.309</v>
      </c>
      <c r="G45" s="1">
        <v>0.26300000000000001</v>
      </c>
      <c r="H45" s="1">
        <v>0.26650000000000001</v>
      </c>
      <c r="I45" s="1">
        <v>0.3624</v>
      </c>
      <c r="J45" s="1">
        <v>0.39190000000000003</v>
      </c>
      <c r="K45" s="1">
        <v>0.3306</v>
      </c>
      <c r="L45" s="1">
        <v>0.33850000000000002</v>
      </c>
    </row>
    <row r="46" spans="2:12" x14ac:dyDescent="0.25">
      <c r="C46" s="1">
        <v>0.35349999999999998</v>
      </c>
      <c r="D46" s="1">
        <v>0.33660000000000001</v>
      </c>
      <c r="E46" s="1">
        <v>0.3518</v>
      </c>
      <c r="F46" s="1">
        <v>0.34</v>
      </c>
      <c r="G46" s="1">
        <v>0.28999999999999998</v>
      </c>
      <c r="H46" s="1">
        <v>0.29820000000000002</v>
      </c>
      <c r="I46" s="1">
        <v>0.29620000000000002</v>
      </c>
      <c r="J46" s="1">
        <v>0.29060000000000002</v>
      </c>
      <c r="K46" s="1">
        <v>0.39660000000000001</v>
      </c>
      <c r="L46" s="1">
        <v>0.44290000000000002</v>
      </c>
    </row>
    <row r="47" spans="2:12" x14ac:dyDescent="0.25">
      <c r="C47" s="1">
        <v>0.4531</v>
      </c>
      <c r="D47" s="1">
        <v>0.2152</v>
      </c>
      <c r="E47" s="1">
        <v>0.38179999999999997</v>
      </c>
      <c r="F47" s="1">
        <v>0.38719999999999999</v>
      </c>
      <c r="G47" s="1">
        <v>0.39169999999999999</v>
      </c>
      <c r="H47" s="1">
        <v>0.41739999999999999</v>
      </c>
      <c r="I47" s="1">
        <v>0.3821</v>
      </c>
      <c r="J47" s="1"/>
      <c r="K47" s="1"/>
      <c r="L47" s="1"/>
    </row>
    <row r="48" spans="2:12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</row>
    <row r="50" spans="2:12" x14ac:dyDescent="0.25">
      <c r="B50" s="2" t="s">
        <v>111</v>
      </c>
      <c r="C50">
        <f>TREND($B28:$B37, $C28:$C37, C45)</f>
        <v>14.033494733324378</v>
      </c>
      <c r="D50">
        <f t="shared" ref="D50:L50" si="0">TREND($B28:$B37, $C28:$C37, D45)</f>
        <v>11.485677178542854</v>
      </c>
      <c r="E50">
        <f t="shared" si="0"/>
        <v>8.6903754777177955</v>
      </c>
      <c r="F50">
        <f t="shared" si="0"/>
        <v>8.3603966163264136</v>
      </c>
      <c r="G50">
        <f t="shared" si="0"/>
        <v>6.9008747294030002</v>
      </c>
      <c r="H50">
        <f t="shared" si="0"/>
        <v>7.0119253077558685</v>
      </c>
      <c r="I50">
        <f t="shared" si="0"/>
        <v>10.054711154624464</v>
      </c>
      <c r="J50">
        <f t="shared" si="0"/>
        <v>10.990708886455785</v>
      </c>
      <c r="K50">
        <f t="shared" si="0"/>
        <v>9.0457373284469735</v>
      </c>
      <c r="L50">
        <f t="shared" si="0"/>
        <v>9.2963943481577349</v>
      </c>
    </row>
    <row r="51" spans="2:12" x14ac:dyDescent="0.25">
      <c r="C51">
        <f>TREND($B28:$B37, $C28:$C37, C46)</f>
        <v>9.7723253982414544</v>
      </c>
      <c r="D51">
        <f t="shared" ref="D51:L51" si="1">TREND($B28:$B37, $C28:$C37, D46)</f>
        <v>9.2361097484804624</v>
      </c>
      <c r="E51">
        <f t="shared" si="1"/>
        <v>9.7183865458986336</v>
      </c>
      <c r="F51">
        <f t="shared" si="1"/>
        <v>9.3439874531661058</v>
      </c>
      <c r="G51">
        <f t="shared" si="1"/>
        <v>7.7575506195536992</v>
      </c>
      <c r="H51">
        <f t="shared" si="1"/>
        <v>8.0177262602661354</v>
      </c>
      <c r="I51">
        <f t="shared" si="1"/>
        <v>7.954268786921638</v>
      </c>
      <c r="J51">
        <f t="shared" si="1"/>
        <v>7.776587861557049</v>
      </c>
      <c r="K51">
        <f t="shared" si="1"/>
        <v>11.139833948815349</v>
      </c>
      <c r="L51">
        <f t="shared" si="1"/>
        <v>12.608874456740438</v>
      </c>
    </row>
    <row r="52" spans="2:12" x14ac:dyDescent="0.25">
      <c r="C52">
        <f>TREND($B28:$B37, $C28:$C37, C47)</f>
        <v>12.93250757079737</v>
      </c>
      <c r="D52">
        <f t="shared" ref="D52:I52" si="2">TREND($B28:$B37, $C28:$C37, D47)</f>
        <v>5.3842411164695401</v>
      </c>
      <c r="E52">
        <f t="shared" si="2"/>
        <v>10.670248646066076</v>
      </c>
      <c r="F52">
        <f t="shared" si="2"/>
        <v>10.841583824096217</v>
      </c>
      <c r="G52">
        <f t="shared" si="2"/>
        <v>10.984363139121333</v>
      </c>
      <c r="H52">
        <f t="shared" si="2"/>
        <v>11.799791671598111</v>
      </c>
      <c r="I52">
        <f t="shared" si="2"/>
        <v>10.679767267067751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data</vt:lpstr>
      <vt:lpstr>Plate 1 raw data </vt:lpstr>
      <vt:lpstr>Plate 2 raw data</vt:lpstr>
      <vt:lpstr>Plate 3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Ingham</dc:creator>
  <cp:lastModifiedBy>Eileen Ingham</cp:lastModifiedBy>
  <dcterms:created xsi:type="dcterms:W3CDTF">2016-05-16T17:39:44Z</dcterms:created>
  <dcterms:modified xsi:type="dcterms:W3CDTF">2017-07-25T09:32:12Z</dcterms:modified>
</cp:coreProperties>
</file>