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2.xml" ContentType="application/vnd.openxmlformats-officedocument.drawing+xml"/>
  <Override PartName="/xl/pivotTables/pivotTable1.xml" ContentType="application/vnd.openxmlformats-officedocument.spreadsheetml.pivotTable+xml"/>
  <Override PartName="/xl/drawings/drawing3.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pivotTables/pivotTable2.xml" ContentType="application/vnd.openxmlformats-officedocument.spreadsheetml.pivotTable+xml"/>
  <Override PartName="/xl/drawings/drawing4.xml" ContentType="application/vnd.openxmlformats-officedocument.drawing+xml"/>
  <Override PartName="/xl/slicers/slicer1.xml" ContentType="application/vnd.ms-excel.slicer+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pivotTables/pivotTable3.xml" ContentType="application/vnd.openxmlformats-officedocument.spreadsheetml.pivotTable+xml"/>
  <Override PartName="/xl/drawings/drawing5.xml" ContentType="application/vnd.openxmlformats-officedocument.drawing+xml"/>
  <Override PartName="/xl/slicers/slicer2.xml" ContentType="application/vnd.ms-excel.slicer+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6.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pivotTables/pivotTable4.xml" ContentType="application/vnd.openxmlformats-officedocument.spreadsheetml.pivotTable+xml"/>
  <Override PartName="/xl/drawings/drawing7.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8.xml" ContentType="application/vnd.openxmlformats-officedocument.drawing+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9.xml" ContentType="application/vnd.openxmlformats-officedocument.drawing+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ables/table1.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xl/threadedComments/threadedComment1.xml" ContentType="application/vnd.ms-excel.threadedcomments+xml"/>
  <Override PartName="/xl/comments1.xml" ContentType="application/vnd.openxmlformats-officedocument.spreadsheetml.comment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hidePivotFieldList="1" defaultThemeVersion="166925"/>
  <mc:AlternateContent xmlns:mc="http://schemas.openxmlformats.org/markup-compatibility/2006">
    <mc:Choice Requires="x15">
      <x15ac:absPath xmlns:x15ac="http://schemas.microsoft.com/office/spreadsheetml/2010/11/ac" url="https://leeds365-my.sharepoint.com/personal/lawsdw_leeds_ac_uk/Documents/Research Folder/Lifecycle of DoI/"/>
    </mc:Choice>
  </mc:AlternateContent>
  <xr:revisionPtr revIDLastSave="0" documentId="8_{A608305E-5BC9-48E3-8652-1C22CCC84DB2}" xr6:coauthVersionLast="47" xr6:coauthVersionMax="47" xr10:uidLastSave="{00000000-0000-0000-0000-000000000000}"/>
  <bookViews>
    <workbookView xWindow="-110" yWindow="-110" windowWidth="38620" windowHeight="21100" xr2:uid="{05D47AFE-7E35-49C8-B8C1-F3C3A513EB58}"/>
  </bookViews>
  <sheets>
    <sheet name="Charts" sheetId="15" r:id="rId1"/>
    <sheet name="Sheet4" sheetId="46" state="hidden" r:id="rId2"/>
    <sheet name="DoI dataset" sheetId="1" r:id="rId3"/>
    <sheet name="Remedial Outcomes" sheetId="16" state="hidden" r:id="rId4"/>
    <sheet name="R Outcomes 2010-2026" sheetId="33" state="hidden" r:id="rId5"/>
    <sheet name="R Outcomes 2000-2010" sheetId="32" state="hidden" r:id="rId6"/>
    <sheet name="Remedial Time" sheetId="29" state="hidden" r:id="rId7"/>
    <sheet name="Instances" sheetId="28" state="hidden" r:id="rId8"/>
    <sheet name="Violations" sheetId="40" state="hidden" r:id="rId9"/>
    <sheet name="JCHR Treatment" sheetId="42" state="hidden" r:id="rId10"/>
  </sheets>
  <definedNames>
    <definedName name="_xlnm._FilterDatabase" localSheetId="2" hidden="1">'DoI dataset'!$A$1:$G$1</definedName>
    <definedName name="Slicer_First_Issue_Date">#N/A</definedName>
    <definedName name="Slicer_First_Issue_Date1">#N/A</definedName>
  </definedNames>
  <calcPr calcId="191028"/>
  <pivotCaches>
    <pivotCache cacheId="0" r:id="rId11"/>
  </pivotCaches>
  <extLst>
    <ext xmlns:x14="http://schemas.microsoft.com/office/spreadsheetml/2009/9/main" uri="{BBE1A952-AA13-448e-AADC-164F8A28A991}">
      <x14:slicerCaches>
        <x14:slicerCache r:id="rId12"/>
        <x14:slicerCache r:id="rId13"/>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 i="42" l="1"/>
  <c r="B5" i="42"/>
  <c r="B3" i="42"/>
  <c r="B2" i="42"/>
  <c r="B1" i="42"/>
  <c r="B14" i="40"/>
  <c r="B13" i="40"/>
  <c r="B12" i="40"/>
  <c r="B11" i="40"/>
  <c r="B10" i="40"/>
  <c r="B9" i="40"/>
  <c r="B8" i="40"/>
  <c r="B7" i="40"/>
  <c r="B6" i="40"/>
  <c r="B5" i="40"/>
  <c r="B4" i="40"/>
  <c r="B3" i="40"/>
  <c r="B2" i="40"/>
  <c r="E3" i="29"/>
  <c r="E4" i="29"/>
  <c r="E5" i="29"/>
  <c r="E6" i="29"/>
  <c r="E7" i="29"/>
  <c r="E8" i="29"/>
  <c r="E9" i="29"/>
  <c r="E10" i="29"/>
  <c r="E11" i="29"/>
  <c r="E12" i="29"/>
  <c r="E2" i="2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tc={0893F0B2-1F4F-410E-BE5E-46DCFAAE402F}</author>
    <author>tc={D942FCC1-4EF6-41A1-B842-AC6D5EC90C60}</author>
  </authors>
  <commentList>
    <comment ref="D1" authorId="0" shapeId="0" xr:uid="{0893F0B2-1F4F-410E-BE5E-46DCFAAE402F}">
      <text>
        <t xml:space="preserve">[Threaded comment]
Your version of Excel allows you to read this threaded comment; however, any edits to it will get removed if the file is opened in a newer version of Excel. Learn more: https://go.microsoft.com/fwlink/?linkid=870924
Comment:
    Apex indicates that either the House of Lords or Supreme Court issued the DoI in the first instance. The Court of Appeal category also includes courts in Northern Ireland (NICA) and Scotland (Court of Session Inner House) of equivalent jurisdiction. 
</t>
      </text>
    </comment>
    <comment ref="Q1" authorId="1" shapeId="0" xr:uid="{D942FCC1-4EF6-41A1-B842-AC6D5EC90C60}">
      <text>
        <t>[Threaded comment]
Your version of Excel allows you to read this threaded comment; however, any edits to it will get removed if the file is opened in a newer version of Excel. Learn more: https://go.microsoft.com/fwlink/?linkid=870924
Comment:
    Articles
2-A
3-B
4-C
5-D
6-E
7-F
8-G
9-H
10-I
11-J
12-K
14-L
A1P1-M
A3P1-N</t>
      </text>
    </comment>
  </commentList>
</comments>
</file>

<file path=xl/sharedStrings.xml><?xml version="1.0" encoding="utf-8"?>
<sst xmlns="http://schemas.openxmlformats.org/spreadsheetml/2006/main" count="837" uniqueCount="382">
  <si>
    <t>Case</t>
  </si>
  <si>
    <t>First Issue of DoI</t>
  </si>
  <si>
    <t>Final Appeal</t>
  </si>
  <si>
    <t>Outcome</t>
  </si>
  <si>
    <t>Issue</t>
  </si>
  <si>
    <t>Legislation Subject to Declaration of Incompatibility</t>
  </si>
  <si>
    <t>Post-HRA Primary Legislation Amending</t>
  </si>
  <si>
    <t>s.19(1)(b) Statement</t>
  </si>
  <si>
    <t>JCHR Treatment</t>
  </si>
  <si>
    <t>JCHR Report Link</t>
  </si>
  <si>
    <t>Commentary on JCHR Scrutiny</t>
  </si>
  <si>
    <t>Remedy</t>
  </si>
  <si>
    <t>R (Alconbury Developments Ltd.) v Secretary of State for the Environment, Transport and the Regions</t>
  </si>
  <si>
    <t>[2000] EWHC Admin 432</t>
  </si>
  <si>
    <t>[2001] UKHL 23</t>
  </si>
  <si>
    <t>Overturned</t>
  </si>
  <si>
    <t>Minister’s role in formulating planning policy and deciding on planning applications violated right to hearing by fair and impartial tribunal</t>
  </si>
  <si>
    <t>s.77, 78, 79 Town and Country Planning Act 1990</t>
  </si>
  <si>
    <t>Pre-HRA</t>
  </si>
  <si>
    <t>Wilson v First County Trust Ltd (no.2)</t>
  </si>
  <si>
    <t>[2001] EWCA Civ 633</t>
  </si>
  <si>
    <t>[2003] UKHL 40</t>
  </si>
  <si>
    <t>Absolute bar on enforcement of a credit agreement not signed by the debtor was a disproportionate interference with lender’s property rights.</t>
  </si>
  <si>
    <t>s. 127(3) of the Consumer Credit Act 1974</t>
  </si>
  <si>
    <t>International Transport Roth GmbH v Secretary of State for the Home Department</t>
  </si>
  <si>
    <t>[2001] 12 WLUK 102</t>
  </si>
  <si>
    <t>[2002] EWCA Civ 158</t>
  </si>
  <si>
    <t>Primary Legislation</t>
  </si>
  <si>
    <t>Scheme which penalised carriers for negligently or intentionally allowing stowaways in their vehicles to enter the UK placed an excessive burden on carriers and lacked sufficient safeguards in violation of Articles 6 and Article 1 of Protocol 1</t>
  </si>
  <si>
    <t>Part II of the Immigration and Asylum Act 1999</t>
  </si>
  <si>
    <t>N/A</t>
  </si>
  <si>
    <t>No</t>
  </si>
  <si>
    <t>Section 125 and Schedule 8 Nationality, Immigration and Asylum Act 2002</t>
  </si>
  <si>
    <t>R (H) v Mental Health Review Tribunal for the North and East London Region &amp; The Secretary of State for Health</t>
  </si>
  <si>
    <t>[2001] EWCA Civ 415</t>
  </si>
  <si>
    <t>Remedial Order</t>
  </si>
  <si>
    <t>Burden of proof on patient to show they no longer suffered from a mental disorder warranting detention violated their right to liberty and security.</t>
  </si>
  <si>
    <t>s.72 and 73 Mental Health Act 1983</t>
  </si>
  <si>
    <t>Mental Health Act 1983 (Remedial) Order 2001</t>
  </si>
  <si>
    <t>Matthews v Ministry of Defence</t>
  </si>
  <si>
    <t>[2002] EWHC 13 (QB)</t>
  </si>
  <si>
    <t>[2003] UKHL 4</t>
  </si>
  <si>
    <t>The absolute ban on suing the State for injuries caused by acts or omissions (before 1987) unduly restricted access to courts and a fair trial.</t>
  </si>
  <si>
    <t>s.10 of the Crown Proceedings Act 1947</t>
  </si>
  <si>
    <t>R (Wilkinson) v Inland Revenue Commissioners</t>
  </si>
  <si>
    <t>[2002] EWHC 182 (Admin)</t>
  </si>
  <si>
    <t>[2005] UKHL 30</t>
  </si>
  <si>
    <t xml:space="preserve">Law which granted tax concessions to widows, but not widowers, discriminated unjustly against men. </t>
  </si>
  <si>
    <t>s.262 Income and Corporation Taxes Act 1988</t>
  </si>
  <si>
    <t>Sections 34(1), 139, and Schedule 20 Finance Act 1999</t>
  </si>
  <si>
    <t>R (Hooper and others) v Secretary of State for Work and Pensions</t>
  </si>
  <si>
    <t>[2002] EWHC 191 (Admin)</t>
  </si>
  <si>
    <t>[2005] UKHL 29</t>
  </si>
  <si>
    <t>Failure to provide equivalent benefits to widowers as widows received unlawfully discriminated on the grounds of sex.</t>
  </si>
  <si>
    <t>s.36 and 37 Social Security Contributions and Benefit Act 1992</t>
  </si>
  <si>
    <t>Section 54(1) Welfare Reform and Pensions Act 1999</t>
  </si>
  <si>
    <t>R (Anderson) v Secretary of State for the Home Department</t>
  </si>
  <si>
    <t>[2002] UKHL 46</t>
  </si>
  <si>
    <t>Ministerial power to set minimum period of detention for life sentence prisoner violated right to fair trial under Article 6 as judicial function i.e. sentencing cannot be performed by the executive.</t>
  </si>
  <si>
    <t>s.29 Crime (Sentences) Act 1997</t>
  </si>
  <si>
    <t>Sections 303(b)(i), 332 and Schedule 37, Part 8 Criminal Justice Act 2003</t>
  </si>
  <si>
    <t>McR’s Application for Judicial Review</t>
  </si>
  <si>
    <t>[2002] NIQB 58</t>
  </si>
  <si>
    <t>Criminalisation of homosexual activity in Northern Ireland violated the right to private and family life</t>
  </si>
  <si>
    <t>s.62 of the Offences Against the Person Act 1861</t>
  </si>
  <si>
    <t>Schedule 6 paragraph 4, and Schedule 7 Sexual Offences Act 2003</t>
  </si>
  <si>
    <t>R (D) v Secretary of State for the Home Department</t>
  </si>
  <si>
    <t>[2002] EWHC 2805 (Admin)</t>
  </si>
  <si>
    <t>Home Secretary’s discretion over whether to refer cases to the Parole Board violated right to take proceedings to test lawfulness of detention</t>
  </si>
  <si>
    <t>s.74  Mental Health Act 1983</t>
  </si>
  <si>
    <t>Section 295 of the Criminal Justice Act 2003</t>
  </si>
  <si>
    <t>A and others v Secretary of State for the Home Department</t>
  </si>
  <si>
    <t>[2002] 7 WLUK 812</t>
  </si>
  <si>
    <t>[2004] UKHL 56</t>
  </si>
  <si>
    <t>Non-nationals subject to indefinite detention under terrorism legislation were unlawfully discriminated against</t>
  </si>
  <si>
    <t>s.23 Anti-terrorism, Crime and Security Act 2001</t>
  </si>
  <si>
    <t>https://publications.parliament.uk/pa/jt200102/jtselect/jtrights/037/3702.htm</t>
  </si>
  <si>
    <t xml:space="preserve">[38] Second, by relying on immigration legislation to provide for the detention of suspected international terrorists, the Bill risks discriminating, in the authorization of detention without charge, between those suspected international terrorists who are subject to immigration control and those who have an unconditional right to remain in the United Kingdom. We are concerned that this might lead to discrimination in the enjoyment of the right to liberty on the ground of nationality. If that could not be shown to have an objective, rational and proportionate justification, it might lead to actions which would be incompatible with Article 5 of the ECHR either taken alone or in combination with the right to be free of discrimination in the enjoyment of Convention rights under Article 14 of the ECHR. It could also lead to violations of the right to be free of discrimination under Article 26 and the right to liberty under Article 9 of the ICCPR. </t>
  </si>
  <si>
    <t>Prevention of Terrorism Act 2005</t>
  </si>
  <si>
    <t>R (Uttley) v Secretary of State for the Home Department</t>
  </si>
  <si>
    <t>[2003] EWCA Civ 1130</t>
  </si>
  <si>
    <t>[2004] UKHL 38</t>
  </si>
  <si>
    <t xml:space="preserve">Imposition of a licence period on release from prison was a heavier penalty because it could not have been imposed when claimant was first detained and violated the principle of non-retroactivity. </t>
  </si>
  <si>
    <t>s.33(2), 37(4)(a) and 39 Criminal Justice Act 1991</t>
  </si>
  <si>
    <t>Blood and Tarbuck v Secretary of State for Health</t>
  </si>
  <si>
    <t>Unreported</t>
  </si>
  <si>
    <t>Rules which prevented the entry of a deceased father's name on the birth certificate of his child were discriminatory</t>
  </si>
  <si>
    <t>s.28(6)(b) Human Fertilisation and Embryology Act 1990</t>
  </si>
  <si>
    <t>Human Fertilisation and Embryology (Deceased Fathers) Act 2003</t>
  </si>
  <si>
    <t>Bellinger v Bellinger</t>
  </si>
  <si>
    <t>[2003] UKHL 21</t>
  </si>
  <si>
    <t xml:space="preserve">Refusal to recognise the validity of marriage between post-operative transsexual and male violated rights to private and family life and to marry. </t>
  </si>
  <si>
    <t>s.11(c) Matrimonial Causes Act 1973</t>
  </si>
  <si>
    <t xml:space="preserve">Sch.7(2) para.27 Marriage (Same Sex Couples) Act 2013 </t>
  </si>
  <si>
    <t>R (M) v Secretary of State for Health</t>
  </si>
  <si>
    <t>[2003] EWHC 1094 (Admin)</t>
  </si>
  <si>
    <t xml:space="preserve">Rules which automatically appointed claimant’s adoptive father as nearest relative enabling them to access confidential medical records were incompatible with claimant’s right to private and family life. </t>
  </si>
  <si>
    <t>s.26 and 29 Mental Health Act 1983</t>
  </si>
  <si>
    <t>Sections 23-26 Mental Health  Act 2007</t>
  </si>
  <si>
    <t>R (MH) v Secretary of State for Health</t>
  </si>
  <si>
    <t>[2004] EWCA Civ 1609</t>
  </si>
  <si>
    <t>[2005] UKHL 60</t>
  </si>
  <si>
    <t>Claimant unable to challenge lawfulness of detention under the mental health act while proceedings determining who could act on her behalf were pending. Violated right to liberty and security.</t>
  </si>
  <si>
    <t>s.2 Mental Health Act 1983</t>
  </si>
  <si>
    <t>R (Sylviane Pierrette Morris) v Westminster City Council and First Secretary of State (no.3)</t>
  </si>
  <si>
    <t>[2004] EWHC 2191 (Admin)</t>
  </si>
  <si>
    <t>[2005] EWCA Civ 1184</t>
  </si>
  <si>
    <t>Rules which disregarded children subject to immigration control when local authorities determined the prioritisation of accommodation needs unlawfully discriminated against a family.</t>
  </si>
  <si>
    <t>s.185(4) Housing Act 1996</t>
  </si>
  <si>
    <t>Schedule 15, Housing and Regeneration Act 2008</t>
  </si>
  <si>
    <t>Re MB</t>
  </si>
  <si>
    <t>[2006] EWHC 1000 (Admin)</t>
  </si>
  <si>
    <t>[2007] UKHL 46</t>
  </si>
  <si>
    <t>Claimant’s inability to make representations at hearing imposing non-derogating control order on him violated right to a fair trial.</t>
  </si>
  <si>
    <t>s.3 Prevention of Terrorism Act 2005</t>
  </si>
  <si>
    <t>https://publications.parliament.uk/pa/jt200405/jtselect/jtrights/61/6102.htm; https://publications.parliament.uk/pa/jt200405/jtselect/jtrights/68/6802.htm</t>
  </si>
  <si>
    <t>R (June Wright; (2) Khemraj Jummun; (3) Mary Quinn; (4) Barbara Gambier) v Secretary of State for Health; Secretary of State for Education &amp; Skills</t>
  </si>
  <si>
    <t>[2006] EWHC 2886 (Admin)</t>
  </si>
  <si>
    <t>[2009] UKHL 3</t>
  </si>
  <si>
    <t>Legislation which allowed government ministers to ban care workers from working with vulnerable adults lacked sufficient safeguards and violated article 8.</t>
  </si>
  <si>
    <t>82(4)(b) Care Standards Act 2000</t>
  </si>
  <si>
    <t>Schedule 10 Para 1 Safeguarding Vulnerable Groups Act 2006</t>
  </si>
  <si>
    <t>R (Clift) v Secretary of State for the Home Department; Secretary of State for the Home Department v Hindawi and another</t>
  </si>
  <si>
    <t>[2006] UKHL 54</t>
  </si>
  <si>
    <t>Early release regime discriminated against prisoners subject to expulsion because their cases could not be reviewed by the Parole Board in the same manner as other prisoners</t>
  </si>
  <si>
    <t>s.46(1) and 50(2) Criminal Justice Act 1991</t>
  </si>
  <si>
    <t xml:space="preserve">Schedule 28, Part 2  Criminal Justice and Immigration Act 2008 </t>
  </si>
  <si>
    <t>R (Gabaj) v First Secretary of State</t>
  </si>
  <si>
    <t>Rules which disregarded a pregnant woman who was ineligible for housing assistance when local authorities determined the prioritisation of accommodation needs unlawfully discriminated against the family.</t>
  </si>
  <si>
    <t>R (Baiai and others) v Secretary of State for the Home Department and another</t>
  </si>
  <si>
    <t>[2006] EWHC 823 (Admin)</t>
  </si>
  <si>
    <t>[2008] UKHL 53</t>
  </si>
  <si>
    <t>Requirement for some people to obtain written permission from SoS before they could marry was incompatible with Article 12+14</t>
  </si>
  <si>
    <t>s.19(1) Asylum and Immigration (Treatment of Claimants, etc.) Act 2004</t>
  </si>
  <si>
    <t>https://publications.parliament.uk/pa/jt200304/jtselect/jtrights/130/13002.htm</t>
  </si>
  <si>
    <t xml:space="preserve">[68] "We conclude that there is a significant risk that the requirement to obtain permission to marry, as presently drawn, will be incompatible with the right to marry because it introduces restrictions on that right for a wide class of people which are disproportionate to the legitimate aim of preventing sham marriages and which may impair the very essence of the right". </t>
  </si>
  <si>
    <t>Asylum and Immigration (Treatments of Claimants, etc) Act 2004 (Remedial) Order 2011</t>
  </si>
  <si>
    <t>Smith v Scott</t>
  </si>
  <si>
    <t>[2007] CSIH 9</t>
  </si>
  <si>
    <t>Devolved Legislation</t>
  </si>
  <si>
    <t>Blanket ban on prisoners voting in elections violated right to vote in free elections</t>
  </si>
  <si>
    <t>s.3 Representation of the People Act 1983</t>
  </si>
  <si>
    <t>A3P1</t>
  </si>
  <si>
    <t>Scottish Elections (Franchise and Representation) Act 2020</t>
  </si>
  <si>
    <t>Nasseri v Secretary of State for the Home Department</t>
  </si>
  <si>
    <t>[2007] EWHC 1548 (Admin)</t>
  </si>
  <si>
    <t>[2009] UKHL 23</t>
  </si>
  <si>
    <t>Measures preventing a minister from evaluating the risk in a receiving country of the claimant being subjected to treatment contrary to the Convention violated the prohibition on torture.</t>
  </si>
  <si>
    <t>Sch 3, para 4, Asylum and Immigration (Treatment of Claimants, etc.) Act 2004</t>
  </si>
  <si>
    <t>https://publications.parliament.uk/pa/jt200304/jtselect/jtrights/35/3502.htm; https://publications.parliament.uk/pa/jt200304/jtselect/jtrights/130/13002.htm</t>
  </si>
  <si>
    <t>R (Wayne Thomas Black) v Secretary of State for Justice</t>
  </si>
  <si>
    <t>[2008] EWCA Civ 359</t>
  </si>
  <si>
    <t>[2009] UKHL 1</t>
  </si>
  <si>
    <t xml:space="preserve">Ministerial power to override recommendations of Parole Board breached right to liberty and security. </t>
  </si>
  <si>
    <t>s.35(1) Criminal Justice Act 1991</t>
  </si>
  <si>
    <t>R (F; (2) Angus Aubrey Thompson) v Secretary of State for the Home Department</t>
  </si>
  <si>
    <t>[2008] EWHC 3170 (Admin)</t>
  </si>
  <si>
    <t>[2010] UKSC 17</t>
  </si>
  <si>
    <t>Sex offenders sentenced to 30+ months detention subject to notification requirements for life without the opportunity for review.</t>
  </si>
  <si>
    <t>s.82 Sexual Offences Act 2003</t>
  </si>
  <si>
    <t>https://publications.parliament.uk/pa/jt200203/jtselect/jtrights/119/11905.htm</t>
  </si>
  <si>
    <t>[2.37] "We take the view that there are sufficient safeguards to make it very likely that clause 84(2) of the Sexual Offences Bill would operate in a way that would be compatible with Article 40 of the CRC".</t>
  </si>
  <si>
    <t>Sexual Offences Act (2003) (Remedial) Order 2012</t>
  </si>
  <si>
    <t>R (Royal College of Nursing and others) v Secretary of State for Home Department</t>
  </si>
  <si>
    <t xml:space="preserve">[2010] EWHC 2761 (Admin) </t>
  </si>
  <si>
    <t>A person convicted or cautioned for listed offences under the Safeguarding Vulnerable Groups Act 2006 (Prescribed Criteria and Miscellaneous Provisions) Regulations 2009 Sch.1 para.3 was listed and barred from working with children or vulnerable adults. The inability to make representations prior to being placed on list was found incompatible with the ECHR</t>
  </si>
  <si>
    <t>Sch 3 Safeguarding Vulnerable Groups Act 2006</t>
  </si>
  <si>
    <t>https://publications.parliament.uk/pa/jt200506/jtselect/jtrights/241/24105.htm</t>
  </si>
  <si>
    <t xml:space="preserve">[1.42] "While automatic inclusion on the barred lists may be justified in certain circumstances, the failure of the Government to specify the circumstances when automatic inclusion will be imposed make it impossible to assess whether the scheme for automatic inclusion envisaged by the Bill will comply with Article 8(2) ECHR and Article 6 ECHR. We consider that where there is no right to make representations, or to appeal there remains some risk that in future cases, the decision making process of the IBB will not comply with the due process rights guaranteed by Article 6 ECHR. For the same reason, we consider that there may also be a risk of incompatibility with the procedural requirements of Article 8 ECHR. We draw this to the attention of both Houses". </t>
  </si>
  <si>
    <t>Section 67(2) and (6) of the Protection of Freedoms Act 2012</t>
  </si>
  <si>
    <t>R (T, JB and AW) v Chief Constable of Greater Manchester, Secretary of State for the Home Department and Secretary of State for Justice</t>
  </si>
  <si>
    <t> [2013] EWCA Civ 25</t>
  </si>
  <si>
    <t>[2014] UKSC 35</t>
  </si>
  <si>
    <t>Secondary Legislation</t>
  </si>
  <si>
    <t>Statutory scheme for issuing criminal records certificates and requiring the disclosure of spent police warnings to potential employers did not contain adequate safeguards to protect Article 8 rights.</t>
  </si>
  <si>
    <t>Part V Police Act 1997 and Rehabilitation of Offenders Act 1974 (Exceptions) Order 1975</t>
  </si>
  <si>
    <t>s.163 Serious Organised Crime and Police Act 2005</t>
  </si>
  <si>
    <t>https://publications.parliament.uk/pa/jt200405/jtselect/jtrights/26/26.pdf
https://publications.parliament.uk/pa/jt200405/jtselect/jtrights/60/60.pdf
https://publications.parliament.uk/pa/jt200405/jtselect/jtrights/97/97.pdf</t>
  </si>
  <si>
    <t>[1.37] “we are also concerned about the omission from the Bill of various provisions which would structure and limit the very broad discretions conferred by the Bill to interfere with the right to respect for private life. The Bill makes no provision in relation to the following matters which the European Court of Human Rights has held are relevant when ascertaining whether the applicable legal rules satisfy the requirement of foreseeability: The categories of people in respect of whom personal information may be gathered, stored, used and disclosed are not defined. The procedure to be followed in the gathering, storing, using and disclosing of such information is not laid down. There are no statutory criteria to guide decisions as to when personal information may be gathered, stored, used or disclosed. There is no requirement for a pre-disclosure assessment to be made of the proportionality of disclosing personal information. The persons authorised to consult the information are not defined. There is no limit on the age of the information held. There is no limit on the length of time for which the information may be kept. There is no provision for the destruction of stored information which transpires not to have been necessary or which had no further purpose.”</t>
  </si>
  <si>
    <t>https://www.legislation.gov.uk/nisr/2021/156/contents/made;  https://www.legislation.gov.uk/uksi/2020/1364/contents/made</t>
  </si>
  <si>
    <t>R (Reilly (no.2) and Hewstone) v Secretary of State for Work and Pensions</t>
  </si>
  <si>
    <t>[2014] EWHC 2182 (Admin)</t>
  </si>
  <si>
    <t>[2016] EWCA Civ 413</t>
  </si>
  <si>
    <t>The Jobseekers (Back to Work Schemes) Act 2013, which retrospectively validated non-payment of jobseeker's allowance to those who refused to participate in back to work schemes, interfered with ongoing legal proceedings and was incompatible with Article 6.</t>
  </si>
  <si>
    <t>Jobseekers (Back to Work Schemes) Act 2013</t>
  </si>
  <si>
    <t>When the JCHR scrutinised s.1(2) of the Welfare Reform Act 2009 it was not possible for them to see the details of the regulations which were later introduced and found incompatible with the ECHR in R. (on the application of Reilly) v Secretary of State for Work and Pensions [2013] EWCA Civ 66. They noted “The detail of this new scheme will be elaborated in secondary legislation. Much of the detail is unavailable and the safeguards are only provided for in basic, enabling provisions”. The 2013 Act was retrospective legislation purporting to validate sanctions i.e. non-payment of jobseekers allowance as a penalty for people who had not participated in back to work schemes. This Act was ruled incompatible with the ECHR, but as it was emergency legislation, the JCHR did not have adequate time to scrutinise it.</t>
  </si>
  <si>
    <t>Jobseekers (Back to Work Schemes) Act 2013 (Remedial) Order 2020</t>
  </si>
  <si>
    <t>Northern Ireland Human Rights Commission, Re Judicial Review</t>
  </si>
  <si>
    <t>[2015] NIQB 102</t>
  </si>
  <si>
    <t>[2018] UKSC 27</t>
  </si>
  <si>
    <t xml:space="preserve">the law on the termination of pregnancies in Northern Ireland was incompatible with the right to private and family life because it failed to provide appropriate exceptions. </t>
  </si>
  <si>
    <t>s.58 and 59 Offences against the Person Act 1861; s.25(1) Criminal Justice Act (Northern Ireland) 1945</t>
  </si>
  <si>
    <t>Benkharbouche and Janah v Embassy of the Republic of Sudan, and Libya</t>
  </si>
  <si>
    <t>[2015] EWCA Civ 33</t>
  </si>
  <si>
    <t>[2017] UKSC 62</t>
  </si>
  <si>
    <t>Legislation which barred certain employment claims from being brought against foreign states violated the right to a fair trial and access to courts in Article 6.</t>
  </si>
  <si>
    <t>s.4(2)(b) and 16(1)(a)  State Immunity Act 1978</t>
  </si>
  <si>
    <t>State Immunity Act 1978 (Remedial) Order 2023</t>
  </si>
  <si>
    <t>Z (A Child) (no.2)</t>
  </si>
  <si>
    <t>[2016] EWHC 1191 (Fam)</t>
  </si>
  <si>
    <t>Rule excluding single parents from obtaining parental orders for children born by surrogate discriminated against fathers</t>
  </si>
  <si>
    <t>s.54 Human Fertilisation and Embryology Act 2008</t>
  </si>
  <si>
    <t>https://publications.parliament.uk/pa/jt200708/jtselect/jtrights/81/8107.htm</t>
  </si>
  <si>
    <t>Human Fertilisation and Embryology Act 2008 (Remedial) Order 2018</t>
  </si>
  <si>
    <t>R (Johnson) v Secretary of State for the Home Department</t>
  </si>
  <si>
    <t>[2016] UKSC 56</t>
  </si>
  <si>
    <t>Rules governing acquisition of British nationality if the child's mother, not the father, was a British national unlawfully discriminated against children born out of wedlock</t>
  </si>
  <si>
    <t>Sch 9, para 70, Immigration Act 2014</t>
  </si>
  <si>
    <t>https://publications.parliament.uk/pa/jt201314/jtselect/jtrights/142/142.pdf; https://publications.parliament.uk/pa/jt201314/jtselect/jtrights/102/102.pdf</t>
  </si>
  <si>
    <t>The rules on acquisition of citizenship were changed by paragraph 70 of Schedule 9 to the Immigration Act 2014. JCHR reported on the Bill twice, issue not raised either time.</t>
  </si>
  <si>
    <t>British Nationality Act 1981 (Remedial) Order 2019 </t>
  </si>
  <si>
    <t>David Miranda v Secretary of State for the Home Department</t>
  </si>
  <si>
    <t>[2016] EWCA Civ 6</t>
  </si>
  <si>
    <t>Counter-terrorism stop and search powers used to gather journalistic material at a UK airport violated right to freedom of expression because they were not subject to appropriate safeguards.</t>
  </si>
  <si>
    <t>Sch 7, para2(1) Terrorism Act 2000</t>
  </si>
  <si>
    <t>Passed before JCHR existed</t>
  </si>
  <si>
    <t>Schedule 7 Code of Practice for Examining and Review Officers</t>
  </si>
  <si>
    <t>R (G) v Constable of Surrey Police &amp; Others</t>
  </si>
  <si>
    <t>[2016] EWHC 295 (Admin)</t>
  </si>
  <si>
    <t>[2019] UKSC 3</t>
  </si>
  <si>
    <t>Rules that required disclosure of historic reprimands to potential employers lacked procedural safeguards to assess relevance and proportionality violating the right to private and family life.</t>
  </si>
  <si>
    <t>Police Act 1997 and Rehabilitation of Offenders Act 1974 (Exceptions) Order 1975</t>
  </si>
  <si>
    <t>Secondary Legislation only</t>
  </si>
  <si>
    <t xml:space="preserve">All Secondary Legislation </t>
  </si>
  <si>
    <t>Secondary Legislation not scrutinised</t>
  </si>
  <si>
    <t>R (P and A) v Secretary of State for the Home Department and Others</t>
  </si>
  <si>
    <t>[2016] EWHC 89 (Admin)</t>
  </si>
  <si>
    <t xml:space="preserve">Scheme requiring disclosure of all convictions and cautions when there was more than one conviction on a person's record led to arbitrary results and lacked sufficient safeguards </t>
  </si>
  <si>
    <t>Part V, Police Act 1997</t>
  </si>
  <si>
    <t>Consent Order in R (David Fenton Bangs) v Secretary of State for the Home Department</t>
  </si>
  <si>
    <t>Rules governing acquisition of nationality for children were discriminatory</t>
  </si>
  <si>
    <t>s.47(1) Borders, Citizenship and Immigration Act 2009</t>
  </si>
  <si>
    <t>https://publications.parliament.uk/pa/jt200809/jtselect/jtrights/62/62.pdf</t>
  </si>
  <si>
    <t>Smith v (1) Lancashire Teaching Hospitals NHS Foundation Trust; (2) Lancashire Care NHS Foundation Trust; (3) Secretary of State for Justice</t>
  </si>
  <si>
    <t>[2017] EWCA Civ 1916</t>
  </si>
  <si>
    <t>Rules prohibiting cohabitees from claiming bereavement damages found to be discriminatory</t>
  </si>
  <si>
    <t>s.1A(2)(a) Fatal Accidents Act 1976</t>
  </si>
  <si>
    <t>s.1 Civil Partnership Act 2004</t>
  </si>
  <si>
    <t>Yes*</t>
  </si>
  <si>
    <t>https://publications.parliament.uk/pa/jt200304/jtselect/jtrights/136/136.pdf</t>
  </si>
  <si>
    <t>[22] “The human rights issue is whether it is unjustifiable discrimination under the Human Rights Act 1998 for the law not to provide the same facility for legal recognition of unmarried heterosexual couples who live together in a committed relationship once the same recognition has been provided for same-sex partners who are unable legally to marry. The question is whether this leads to less favourable treatment of unmarried cohabiting heterosexual partners in certain contexts, in breach of Article 14 ECHR in conjunction with other Convention rights. For example, when the Bill comes into force, exemption from inheritance tax will be available to a surviving spouse and a surviving civil partner, but not to the surviving partner of an unmarried heterosexual couple, even though they may have lived together as though husband and wife for the whole of their adult lives, and possibly raised children together”.</t>
  </si>
  <si>
    <t>Fatal Accidents Act 1976 (Remedial) Order 2020</t>
  </si>
  <si>
    <t>K (A Child) v Secretary of State for the Home Department</t>
  </si>
  <si>
    <t>[2018] EWHC 1834 (Admin)</t>
  </si>
  <si>
    <t>Child’s biological father was British, but child unable to get British passport because her father was deemed to be the non-national married to the child’s non-national mother. Found to be discriminatory.</t>
  </si>
  <si>
    <t>s.50(9A) of the British Nationality Act 1981</t>
  </si>
  <si>
    <t>s.9 Nationality, Immigration and Asylum Act 2002</t>
  </si>
  <si>
    <t>https://publications.parliament.uk/pa/jt200102/jtselect/jtrights/132/13202.htm; https://publications.parliament.uk/pa/jt200102/jtselect/jtrights/176/176.pdf</t>
  </si>
  <si>
    <t>s.7 Nationality and Borders Act 2022</t>
  </si>
  <si>
    <t>R (Steinfeld and Keidan) v Secretary of State for International Development</t>
  </si>
  <si>
    <t>[2018] UKSC 32</t>
  </si>
  <si>
    <t>Inability of opposite sex couples to have civil partnerships found to be discriminatory</t>
  </si>
  <si>
    <t>s.1 and 3 Civil Partnership Act 2004</t>
  </si>
  <si>
    <t>https://publications.parliament.uk/pa/jt200304/jtselect/jtrights/136/136.pdf   https://publications.parliament.uk/pa/jt201314/jtselect/jtrights/24/24.pdf</t>
  </si>
  <si>
    <t>[92] “there is a potential human rights issue in relation to the continued exclusion of opposite sex couples from access to civil partnerships.111 It may amount to unjustifiable discrimination for the law not to provide the same facility for legal recognition of opposite sex couples who could claim that their relationship is analogous to that of civil partners. This may lead to less favourable treatment of opposite sex couples in certain contexts, for example, in relation to property rights. There must be a clear justification for excluding opposite sex couples from being able to access the statutory benefits, legal protections and exemptions that apply to civil partners”.</t>
  </si>
  <si>
    <t>s.2 Civil Partnerships, Marriages and Deaths (Registration etc) Act 2019</t>
  </si>
  <si>
    <t>Siobhan McLaughlin, Re Judicial Review (Northern Ireland)</t>
  </si>
  <si>
    <t>[2018] UKSC 48</t>
  </si>
  <si>
    <t>Inability of unmarried partner of deceased person to claim widowed parent's allowance found to be discriminatory</t>
  </si>
  <si>
    <t>s.39A Social Security Contributions and Benefits (Northern Ireland) Act 1992</t>
  </si>
  <si>
    <t xml:space="preserve"> Sch.24(5) para.74(2), Civil Partnership Act 2004</t>
  </si>
  <si>
    <t>R (Joint Council for the Welfare of Immigrants) v Secretary of State for the Home Department</t>
  </si>
  <si>
    <t>[2019] EWHC 452 (Admin)</t>
  </si>
  <si>
    <t>[2020] EWCA Civ 542</t>
  </si>
  <si>
    <t>Obligation on landlords to ensure they did not provide private accommodation to tenants who were disqualified because of their immigration status was discriminatory</t>
  </si>
  <si>
    <t>s. 20–37 Immigration Act 2014</t>
  </si>
  <si>
    <t>Jackson and Simpson v Secretary of State for Work and Pensions</t>
  </si>
  <si>
    <t>[2020] EWHC 183 (Admin)</t>
  </si>
  <si>
    <t>Surviving cohabitees prevented from claiming bereavement support payments that surviving spouse could was found to be discriminatory on grounds of marital status</t>
  </si>
  <si>
    <t>s.30(4)(a) Pensions Act 2014</t>
  </si>
  <si>
    <t>No Scrutiny of Pensions Act 2014</t>
  </si>
  <si>
    <t>Bereavement Benefits (Remedial) Order 2023</t>
  </si>
  <si>
    <t>R v Marks, Morgan, Lynch and Heaney</t>
  </si>
  <si>
    <t>[2021] NICA 67</t>
  </si>
  <si>
    <t>[2023] UKSC 14</t>
  </si>
  <si>
    <t>Legislation which meant terrorist prisoners sentenced to 12+ months in prison had to serve 2/3 of their sentences before being considered for release, rather than being automatically released half-way through, was a retrospective punishment violating Article 7</t>
  </si>
  <si>
    <t>s.30 Counter-Terrorism and Sentencing Act 2021</t>
  </si>
  <si>
    <t>https://committees.parliament.uk/work/142/legislative-scrutiny-counter-terrorism-sentencing-and-release-bill/publications/</t>
  </si>
  <si>
    <t>In the matter of an application by JR123 for judicial review</t>
  </si>
  <si>
    <t>[2021] NIQB 97</t>
  </si>
  <si>
    <t>[2025] UKSC 8</t>
  </si>
  <si>
    <t xml:space="preserve">Legislation which prevented convictions leading to sentences of imprisonment exceeding 30 months from ever becoming spent was incompatible with right to private and family life </t>
  </si>
  <si>
    <t>Article 6(1) Rehabilitation of Offenders (NI) Order 1978</t>
  </si>
  <si>
    <t>In the matter of an application by ‘JR111’ for judicial review</t>
  </si>
  <si>
    <t>[2021] NIQB 48</t>
  </si>
  <si>
    <t>Pending</t>
  </si>
  <si>
    <t>Requirement for person seeking gender recognition certificate to prove they had a gender dysphoria “disorder” violated Article 8 rights</t>
  </si>
  <si>
    <t>s. 2(1)(a) and 25(1) Gender Recognition Act 2004</t>
  </si>
  <si>
    <t>https://publications.parliament.uk/pa/jt200203/jtselect/jtrights/188/188.pdf</t>
  </si>
  <si>
    <t xml:space="preserve">[62] "applicants are very unlikely to be subjected, through the need to provide evidence to the Panel, to a violation of their right to respect for private and  family life under ECHR Article 8". </t>
  </si>
  <si>
    <t xml:space="preserve">Dean v Mitchell </t>
  </si>
  <si>
    <t>[2023] EWHC 1479</t>
  </si>
  <si>
    <t>Rules preventing mobile home residents from gaining security of tenure where they moved to their site prior to the granting of planning permission violated article 8</t>
  </si>
  <si>
    <t>s.1 Mobile Homes Act 1983</t>
  </si>
  <si>
    <t>s.206 Housing Act 2004</t>
  </si>
  <si>
    <t>https://publications.parliament.uk/pa/jt200304/jtselect/jtrights/64/6405.htm; https://publications.parliament.uk/pa/jt200304/jtselect/jtrights/49/49.pdf;</t>
  </si>
  <si>
    <t xml:space="preserve">R (Quaye) v Secretary of State for Justice </t>
  </si>
  <si>
    <t>[2024] EWHC 211 (Admin)</t>
  </si>
  <si>
    <t>[2025] EWCA Civ 226</t>
  </si>
  <si>
    <t>Offenders aged 18 at sentencing treated differently from those under 18 at the time of the offence found to be discriminatory</t>
  </si>
  <si>
    <t>s.27A(1) and 27A(11) Crime (Sentences) Act 1997</t>
  </si>
  <si>
    <t>s.128(1) Police, Crime, Sentencing and Courts Act 2022</t>
  </si>
  <si>
    <t>https://committees.parliament.uk/publications/7421/documents/77687/default/</t>
  </si>
  <si>
    <t>Secretary of State for Business and Trade v Mercer</t>
  </si>
  <si>
    <t>[2024] UKSC 12</t>
  </si>
  <si>
    <t>Workers who participated in trade union activities and suffered detriments other than dismissal were not adequately protected by the law</t>
  </si>
  <si>
    <t>s.146 of Trade Union and Labour Relations (Consolidation) Act 1992</t>
  </si>
  <si>
    <t>s.31 Employment Relations Act 2004</t>
  </si>
  <si>
    <t>https://publications.parliament.uk/pa/jt200304/jtselect/jtrights/34/34.pdf; https://publications.parliament.uk/pa/jt200304/jtselect/jtrights/49/49.pdf; https://publications.parliament.uk/pa/jt200304/jtselect/jtrights/64/64.pdf; https://publications.parliament.uk/pa/jt200304/jtselect/jtrights/102/102.pdf; https://publications.parliament.uk/pa/jt200304/jtselect/jtrights/157/157.pdf; https://publications.parliament.uk/pa/jt200304/jtselect/jtrights/182/18207.htm</t>
  </si>
  <si>
    <t>Smith v SSHD</t>
  </si>
  <si>
    <t>[2024] EWHC 1137 (Admin)</t>
  </si>
  <si>
    <t>Legislation which prohibited people who had been directed to leave an unauthorised encampment from returning for a period of 12 months was found to be discriminatory</t>
  </si>
  <si>
    <t>s.60C(3), 61(4ZA)(a), 62(1A)(a) and 62B(2) Criminal  Justice and Public Order Act 1994</t>
  </si>
  <si>
    <t>s.84  Police, Crime, Sentencing and Courts Act 2022</t>
  </si>
  <si>
    <t>https://committees.parliament.uk/publications/6554/documents/70980/default/</t>
  </si>
  <si>
    <t>[39] Clauses 61 to 63 of the Bill have the potential to discriminate against Gypsy, Roma and Traveller people, putting at risk their right to practise their culture without being unfairly criminalised and are likely to be subject to legal challenge, if unaltered.</t>
  </si>
  <si>
    <t>Appeal</t>
  </si>
  <si>
    <t>Re Northern Ireland Human Rights Commission</t>
  </si>
  <si>
    <t>[2024] NIKB 35</t>
  </si>
  <si>
    <t>Duty to remove immigrants who had valid human rights claims because they were at risk of torture on expulsion, victims of trafficking or children was incompatible with the Convention</t>
  </si>
  <si>
    <t>s.2(1), 5, 6, 22, 25 Illegal Migration Act 2023</t>
  </si>
  <si>
    <t>Yes</t>
  </si>
  <si>
    <t>https://committees.parliament.uk/publications/40298/documents/196781/default/</t>
  </si>
  <si>
    <t>Duty to remove violates Article 3 
[151] “A refusal to consider the merits of individual claims may violate Article 13 ECHR. This may be particularly so where an individual claims that they would face a real risk of treatment contrary to Article 3 ECHR upon removal (i.e. torture or inhuman or degrading treatment or punishment). The ECtHR has held that in view of the importance which the Court attaches to Article 3 and the irreversible nature of the damage which may result if the risk of torture or ill-treatment materialises, the effectiveness of a remedy within the meaning of Article 13 imperatively requires close scrutiny by a national authority. Further, states must undertake independent and rigorous scrutiny of any claim that there are substantial grounds for fearing a real risk of treatment contrary to Article 3. The Court also requires that the person concerned should have access to a remedy with automatic suspensive effect. The Bill falls short of these requirements”.
Removal of victims of trafficking  
[299] “ECAT does not allow states to disqualify potential victims of trafficking from any form of protection and assistance under the ground that they irregularly enter or arrive in a State Party. Article 12(6) states that measures should be adopted to ensure that support is not made conditional upon willingness to act as a witness. The disapplication of section 50A of the Modern Slavery Act 2015 (which provides potential victims of slavery or trafficking are entitled to assistance and support in certain circumstances) is a clear breach of the obligations to provide support to VOTs under Article 12 ECAT. This is also likely to breach the parallel obligations on the UK under Article 4 ECHR, which are interpreted in light of the requirements of ECAT, to identify and protect every victim of modern slavery. As above, clauses 22–24 must be removed from the Bill (see Annex, Amendments 29–31)”.
Inadmissibility of protection claims from unaccompanied minors 
[139] “It is difficult to see how the removal of unaccompanied child refugees under clause 3 could comply with the legal obligations to have regard to the need to safeguard and promote the welfare of children in the UK, and to treat the best interests of the child as a primary consideration except in very specific circumstances, such as family reunification”. 
Justiciability of age assessments  
[226] “We are also gravely concerned by the Article 6 (right to a fair trial) implications of these provisions.305 This also appears to be of concern to the Government, given that lack of confidence in the compatibility of the age assessment provisions with Article 6 contributed to the Home Office Minister making a section 19(1) (b) HRA statement in the House of Lords).306307 In these circumstances, the determination of a child’s age may determine their rights and treatment as children as a matter of domestic law. The child could therefore enjoy under Article 6 the right to practical and effective access to the courts, which may not be satisfied by the limited recourse to non-suspensive judicial review, which can only review errors of law rather than the substantive facts of the purported child’s case”.</t>
  </si>
  <si>
    <t xml:space="preserve">Re Dillon </t>
  </si>
  <si>
    <t>[2024] NIKB 11</t>
  </si>
  <si>
    <t>Legislation which ended investigations into Troubles-related incidents in Northern Ireland and provided immunity from prosecution to certain people violated several provisions of the ECHR</t>
  </si>
  <si>
    <t>s.7(3), 8,  12, 19, 20, 21, 22, 39, 41, 42(1), 43(1), 46, 47 Northern Ireland Troubles (Legacy and Reconciliation) Act 2023</t>
  </si>
  <si>
    <t>https://committees.parliament.uk/publications/30491/documents/175903/default/</t>
  </si>
  <si>
    <t xml:space="preserve">Immunity violates Arts 2 and 3
 [60] “The proposal to introduce immunity from prosecution will amount to an amnesty for serious human rights violations. The ECHR requires that the investigations must “be capable of leading to punishment of those responsible”. Whilst the jurisprudence on the compatibility of amnesties with the Convention is limited, there is very clear guidance which indicates that amnesties for human rights violations conflict with the duty to prosecute and punish grave violations. Unless the ECtHR departs from this position, the conditional immunity scheme is likely to breach the UK’s procedural obligations under Articles 2 and 3 ECHR in circumstances where immunity is granted for unlawful killings, torture, and inhuman or degrading treatment or punishment. T he conditional immunity scheme should be removed from the Bill”. 
Retrospective limitation on civil claims 
[69] “The absolute cessation of civil claims upon introduction of the Bill is not consistent with the rule of law or with the right of access to a court as protected by Article 6 ECHR. Limitation periods for civil cases are legitimate, but they should not be imposed retrospectively”. </t>
  </si>
  <si>
    <t>No Opportunity</t>
  </si>
  <si>
    <t>Count of Case</t>
  </si>
  <si>
    <t>Grand Total</t>
  </si>
  <si>
    <t>Identified</t>
  </si>
  <si>
    <t>Not Identified</t>
  </si>
  <si>
    <t>Article</t>
  </si>
  <si>
    <t>Instance Issued</t>
  </si>
  <si>
    <t>High Court</t>
  </si>
  <si>
    <t>Court of Appeal</t>
  </si>
  <si>
    <t>Apex</t>
  </si>
  <si>
    <t>https://www.parliament.uk/globalassets/documents/joint-committees/human-rights/Letter-to-Iain-Duncan-Smith-MP-on-Jobseekers-Bill.pdf</t>
  </si>
  <si>
    <t>Pre-JCHR</t>
  </si>
  <si>
    <t>Count</t>
  </si>
  <si>
    <t>Remedy Order into Force</t>
  </si>
  <si>
    <t>First Issue Date</t>
  </si>
  <si>
    <t>Final Judgment Date</t>
  </si>
  <si>
    <t xml:space="preserve">Days Judgment to Remedial Order </t>
  </si>
  <si>
    <t>D</t>
  </si>
  <si>
    <t>EM</t>
  </si>
  <si>
    <t>G</t>
  </si>
  <si>
    <t>ML</t>
  </si>
  <si>
    <t>GM</t>
  </si>
  <si>
    <t>DL</t>
  </si>
  <si>
    <t>E</t>
  </si>
  <si>
    <t>GL</t>
  </si>
  <si>
    <t>GK</t>
  </si>
  <si>
    <t>F</t>
  </si>
  <si>
    <t>KL</t>
  </si>
  <si>
    <t>EG</t>
  </si>
  <si>
    <t>N</t>
  </si>
  <si>
    <t>B</t>
  </si>
  <si>
    <t>EL</t>
  </si>
  <si>
    <t>I</t>
  </si>
  <si>
    <t>ABEM</t>
  </si>
  <si>
    <t>J</t>
  </si>
  <si>
    <t>BCG</t>
  </si>
  <si>
    <t>A1P1</t>
  </si>
  <si>
    <t>Violation Coded</t>
  </si>
  <si>
    <r>
      <t>Declarations of Incompatibility under the Human Rights Act 1998 (April 2025) © 2025 by </t>
    </r>
    <r>
      <rPr>
        <sz val="8"/>
        <color rgb="FFD14500"/>
        <rFont val="Source Sans Pro"/>
        <family val="2"/>
      </rPr>
      <t>Dr Stuart Wallace </t>
    </r>
    <r>
      <rPr>
        <sz val="8"/>
        <color rgb="FF333333"/>
        <rFont val="Source Sans Pro"/>
        <family val="2"/>
      </rPr>
      <t>is licensed under </t>
    </r>
    <r>
      <rPr>
        <sz val="8"/>
        <color rgb="FFD14500"/>
        <rFont val="Source Sans Pro"/>
        <family val="2"/>
      </rPr>
      <t>CC BY-NC-SA 4.0 </t>
    </r>
  </si>
  <si>
    <t>Hirst v Chief Constable of Scotland</t>
  </si>
  <si>
    <t xml:space="preserve">[2026] CSOH 8 </t>
  </si>
  <si>
    <t>[2026] CSIH 31</t>
  </si>
  <si>
    <t>s.170 Criminal Procedure (Scotland) Act 1995</t>
  </si>
  <si>
    <t>[2025] EWCA Civ 59</t>
  </si>
  <si>
    <t xml:space="preserve">Kingdom of Spain v Lorenzo </t>
  </si>
  <si>
    <t>s.4(2)(a) State Immunity Act 1978</t>
  </si>
  <si>
    <t>Spain could not claim immunity from race discrimination case brought by dual national employee at embassy</t>
  </si>
  <si>
    <t>Legislation creating immunity from legal action for malicious prosecution unduly restricted access to court</t>
  </si>
  <si>
    <t>[2026] UKSC 15</t>
  </si>
  <si>
    <t>Northern Ireland Troubles (Legacy and Reconciliation) Act 2023 (Remedial) Order 2025</t>
  </si>
  <si>
    <r>
      <t>Declarations of Incompatibility under the Human Rights Act 1998 (July 2026) © 2026 by </t>
    </r>
    <r>
      <rPr>
        <sz val="11"/>
        <color rgb="FFD14500"/>
        <rFont val="Calibri"/>
        <family val="2"/>
        <scheme val="minor"/>
      </rPr>
      <t>Dr Stuart Wallace </t>
    </r>
    <r>
      <rPr>
        <sz val="11"/>
        <color theme="1"/>
        <rFont val="Calibri"/>
        <family val="2"/>
        <scheme val="minor"/>
      </rPr>
      <t>is licensed under </t>
    </r>
    <r>
      <rPr>
        <sz val="11"/>
        <color rgb="FFD14500"/>
        <rFont val="Calibri"/>
        <family val="2"/>
        <scheme val="minor"/>
      </rPr>
      <t>CC BY-NC-SA 4.0 </t>
    </r>
  </si>
  <si>
    <t>Border Security Asylum and Immigration Act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</si>
</sst>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u/>
      <sz val="11"/>
      <color theme="10"/>
      <name val="Calibri"/>
      <family val="2"/>
      <scheme val="minor"/>
    </font>
    <font>
      <sz val="11"/>
      <color rgb="FF000000"/>
      <name val="Calibri"/>
      <family val="2"/>
    </font>
    <font>
      <sz val="8"/>
      <name val="Calibri"/>
      <family val="2"/>
      <scheme val="minor"/>
    </font>
    <font>
      <b/>
      <sz val="11"/>
      <color theme="0"/>
      <name val="Calibri"/>
      <family val="2"/>
      <scheme val="minor"/>
    </font>
    <font>
      <sz val="8"/>
      <color rgb="FF333333"/>
      <name val="Source Sans Pro"/>
      <family val="2"/>
    </font>
    <font>
      <sz val="8"/>
      <color rgb="FFD14500"/>
      <name val="Source Sans Pro"/>
      <family val="2"/>
    </font>
    <font>
      <sz val="11"/>
      <color theme="1"/>
      <name val="Calibri"/>
      <family val="2"/>
      <scheme val="minor"/>
    </font>
    <font>
      <sz val="11"/>
      <color rgb="FFD14500"/>
      <name val="Calibri"/>
      <family val="2"/>
      <scheme val="minor"/>
    </font>
  </fonts>
  <fills count="7">
    <fill>
      <patternFill patternType="none"/>
    </fill>
    <fill>
      <patternFill patternType="gray125"/>
    </fill>
    <fill>
      <patternFill patternType="solid">
        <fgColor theme="0"/>
        <bgColor indexed="64"/>
      </patternFill>
    </fill>
    <fill>
      <patternFill patternType="solid">
        <fgColor theme="4" tint="0.79998168889431442"/>
        <bgColor theme="4" tint="0.79998168889431442"/>
      </patternFill>
    </fill>
    <fill>
      <patternFill patternType="solid">
        <fgColor theme="0" tint="-4.9989318521683403E-2"/>
        <bgColor indexed="64"/>
      </patternFill>
    </fill>
    <fill>
      <patternFill patternType="solid">
        <fgColor theme="0" tint="-4.9989318521683403E-2"/>
        <bgColor theme="4" tint="0.79998168889431442"/>
      </patternFill>
    </fill>
    <fill>
      <patternFill patternType="solid">
        <fgColor theme="4"/>
        <bgColor theme="4"/>
      </patternFill>
    </fill>
  </fills>
  <borders count="4">
    <border>
      <left/>
      <right/>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s>
  <cellStyleXfs count="3">
    <xf numFmtId="0" fontId="0" fillId="0" borderId="0"/>
    <xf numFmtId="0" fontId="1" fillId="0" borderId="0" applyNumberFormat="0" applyFill="0" applyBorder="0" applyAlignment="0" applyProtection="0"/>
    <xf numFmtId="0" fontId="2" fillId="0" borderId="0"/>
  </cellStyleXfs>
  <cellXfs count="30">
    <xf numFmtId="0" fontId="0" fillId="0" borderId="0" xfId="0"/>
    <xf numFmtId="0" fontId="0" fillId="0" borderId="2" xfId="0" applyBorder="1"/>
    <xf numFmtId="0" fontId="1" fillId="0" borderId="0" xfId="1" applyAlignment="1"/>
    <xf numFmtId="0" fontId="0" fillId="0" borderId="0" xfId="0" applyAlignment="1">
      <alignment vertical="center"/>
    </xf>
    <xf numFmtId="0" fontId="1" fillId="0" borderId="0" xfId="1" applyFill="1" applyAlignment="1"/>
    <xf numFmtId="0" fontId="1" fillId="2" borderId="0" xfId="1" applyFill="1" applyAlignment="1"/>
    <xf numFmtId="0" fontId="4" fillId="6" borderId="2" xfId="0" applyFont="1" applyFill="1" applyBorder="1"/>
    <xf numFmtId="0" fontId="4" fillId="6" borderId="1" xfId="0" applyFont="1" applyFill="1" applyBorder="1"/>
    <xf numFmtId="0" fontId="0" fillId="4" borderId="0" xfId="0" applyFill="1"/>
    <xf numFmtId="0" fontId="0" fillId="2" borderId="0" xfId="0" applyFill="1"/>
    <xf numFmtId="0" fontId="0" fillId="0" borderId="0" xfId="0" pivotButton="1"/>
    <xf numFmtId="14" fontId="0" fillId="0" borderId="0" xfId="0" applyNumberFormat="1"/>
    <xf numFmtId="10" fontId="0" fillId="0" borderId="0" xfId="0" applyNumberFormat="1"/>
    <xf numFmtId="0" fontId="0" fillId="3" borderId="2" xfId="0" applyFill="1" applyBorder="1"/>
    <xf numFmtId="0" fontId="0" fillId="3" borderId="1" xfId="0" applyFill="1" applyBorder="1"/>
    <xf numFmtId="0" fontId="0" fillId="0" borderId="1" xfId="0" applyBorder="1"/>
    <xf numFmtId="0" fontId="4" fillId="6" borderId="3" xfId="0" applyFont="1" applyFill="1" applyBorder="1"/>
    <xf numFmtId="0" fontId="1" fillId="0" borderId="0" xfId="1" applyFill="1"/>
    <xf numFmtId="14" fontId="0" fillId="3" borderId="2" xfId="0" applyNumberFormat="1" applyFill="1" applyBorder="1"/>
    <xf numFmtId="14" fontId="0" fillId="3" borderId="3" xfId="0" applyNumberFormat="1" applyFill="1" applyBorder="1"/>
    <xf numFmtId="14" fontId="0" fillId="0" borderId="2" xfId="0" applyNumberFormat="1" applyBorder="1"/>
    <xf numFmtId="14" fontId="0" fillId="0" borderId="3" xfId="0" applyNumberFormat="1" applyBorder="1"/>
    <xf numFmtId="0" fontId="4" fillId="6" borderId="0" xfId="0" applyFont="1" applyFill="1"/>
    <xf numFmtId="0" fontId="0" fillId="4" borderId="2" xfId="0" applyFill="1" applyBorder="1"/>
    <xf numFmtId="0" fontId="5" fillId="0" borderId="0" xfId="0" applyFont="1"/>
    <xf numFmtId="0" fontId="0" fillId="0" borderId="0" xfId="0" applyAlignment="1">
      <alignment horizontal="left"/>
    </xf>
    <xf numFmtId="0" fontId="7" fillId="0" borderId="0" xfId="0" applyFont="1"/>
    <xf numFmtId="0" fontId="1" fillId="0" borderId="0" xfId="1"/>
    <xf numFmtId="0" fontId="0" fillId="5" borderId="0" xfId="0" applyFill="1"/>
    <xf numFmtId="0" fontId="0" fillId="0" borderId="2" xfId="0" applyBorder="1" applyAlignment="1">
      <alignment vertical="center"/>
    </xf>
  </cellXfs>
  <cellStyles count="3">
    <cellStyle name="Hyperlink" xfId="1" builtinId="8"/>
    <cellStyle name="Normal" xfId="0" builtinId="0"/>
    <cellStyle name="Normal 2" xfId="2" xr:uid="{E06E139B-AAEA-49C0-A0B6-FB2515B909E2}"/>
  </cellStyles>
  <dxfs count="16">
    <dxf>
      <font>
        <strike val="0"/>
        <outline val="0"/>
        <shadow val="0"/>
        <vertAlign val="baseline"/>
        <sz val="11"/>
        <name val="Calibri"/>
        <family val="2"/>
        <scheme val="minor"/>
      </font>
      <alignment textRotation="0" wrapText="0" indent="0" justifyLastLine="0" shrinkToFit="0" readingOrder="0"/>
    </dxf>
    <dxf>
      <font>
        <strike val="0"/>
        <outline val="0"/>
        <shadow val="0"/>
        <vertAlign val="baseline"/>
        <sz val="11"/>
        <name val="Calibri"/>
        <family val="2"/>
        <scheme val="minor"/>
      </font>
      <alignment textRotation="0" wrapText="0" indent="0" justifyLastLine="0" shrinkToFit="0" readingOrder="0"/>
    </dxf>
    <dxf>
      <font>
        <strike val="0"/>
        <outline val="0"/>
        <shadow val="0"/>
        <vertAlign val="baseline"/>
        <sz val="11"/>
        <name val="Calibri"/>
        <family val="2"/>
        <scheme val="minor"/>
      </font>
      <alignment textRotation="0" wrapText="0" indent="0" justifyLastLine="0" shrinkToFit="0" readingOrder="0"/>
    </dxf>
    <dxf>
      <font>
        <strike val="0"/>
        <outline val="0"/>
        <shadow val="0"/>
        <vertAlign val="baseline"/>
        <sz val="11"/>
        <name val="Calibri"/>
        <family val="2"/>
        <scheme val="minor"/>
      </font>
      <alignment textRotation="0" wrapText="0" indent="0" justifyLastLine="0" shrinkToFit="0" readingOrder="0"/>
    </dxf>
    <dxf>
      <font>
        <strike val="0"/>
        <outline val="0"/>
        <shadow val="0"/>
        <vertAlign val="baseline"/>
        <sz val="11"/>
        <name val="Calibri"/>
        <family val="2"/>
        <scheme val="minor"/>
      </font>
      <alignment textRotation="0" wrapText="0" indent="0" justifyLastLine="0" shrinkToFit="0" readingOrder="0"/>
    </dxf>
    <dxf>
      <font>
        <strike val="0"/>
        <outline val="0"/>
        <shadow val="0"/>
        <vertAlign val="baseline"/>
        <sz val="11"/>
        <name val="Calibri"/>
        <family val="2"/>
        <scheme val="minor"/>
      </font>
      <fill>
        <patternFill patternType="none">
          <fgColor indexed="64"/>
          <bgColor auto="1"/>
        </patternFill>
      </fill>
      <alignment horizontal="left" vertical="bottom" textRotation="0" wrapText="0" indent="0" justifyLastLine="0" shrinkToFit="0" readingOrder="0"/>
    </dxf>
    <dxf>
      <font>
        <strike val="0"/>
        <outline val="0"/>
        <shadow val="0"/>
        <vertAlign val="baseline"/>
        <sz val="11"/>
        <name val="Calibri"/>
        <family val="2"/>
        <scheme val="minor"/>
      </font>
      <alignment textRotation="0" wrapText="0" indent="0" justifyLastLine="0" shrinkToFit="0" readingOrder="0"/>
    </dxf>
    <dxf>
      <font>
        <strike val="0"/>
        <outline val="0"/>
        <shadow val="0"/>
        <vertAlign val="baseline"/>
        <sz val="11"/>
        <name val="Calibri"/>
        <family val="2"/>
        <scheme val="minor"/>
      </font>
      <alignment horizontal="general" vertical="bottom" textRotation="0" wrapText="0" indent="0" justifyLastLine="0" shrinkToFit="0" readingOrder="0"/>
    </dxf>
    <dxf>
      <font>
        <strike val="0"/>
        <outline val="0"/>
        <shadow val="0"/>
        <vertAlign val="baseline"/>
        <sz val="11"/>
        <name val="Calibri"/>
        <family val="2"/>
        <scheme val="minor"/>
      </font>
      <fill>
        <patternFill patternType="none">
          <fgColor indexed="64"/>
          <bgColor auto="1"/>
        </patternFill>
      </fill>
      <alignment textRotation="0" wrapText="0" indent="0" justifyLastLine="0" shrinkToFit="0" readingOrder="0"/>
    </dxf>
    <dxf>
      <font>
        <strike val="0"/>
        <outline val="0"/>
        <shadow val="0"/>
        <vertAlign val="baseline"/>
        <sz val="11"/>
        <name val="Calibri"/>
        <family val="2"/>
        <scheme val="minor"/>
      </font>
      <fill>
        <patternFill patternType="none">
          <fgColor indexed="64"/>
          <bgColor auto="1"/>
        </patternFill>
      </fill>
      <alignment textRotation="0" wrapText="0" indent="0" justifyLastLine="0" shrinkToFit="0" readingOrder="0"/>
    </dxf>
    <dxf>
      <font>
        <strike val="0"/>
        <outline val="0"/>
        <shadow val="0"/>
        <vertAlign val="baseline"/>
        <sz val="11"/>
        <name val="Calibri"/>
        <family val="2"/>
        <scheme val="minor"/>
      </font>
      <fill>
        <patternFill patternType="none">
          <fgColor indexed="64"/>
          <bgColor auto="1"/>
        </patternFill>
      </fill>
      <alignment textRotation="0" wrapText="0" indent="0" justifyLastLine="0" shrinkToFit="0" readingOrder="0"/>
    </dxf>
    <dxf>
      <font>
        <strike val="0"/>
        <outline val="0"/>
        <shadow val="0"/>
        <vertAlign val="baseline"/>
        <sz val="11"/>
        <name val="Calibri"/>
        <family val="2"/>
        <scheme val="minor"/>
      </font>
      <alignment textRotation="0" wrapText="0" indent="0" justifyLastLine="0" shrinkToFit="0" readingOrder="0"/>
    </dxf>
    <dxf>
      <font>
        <strike val="0"/>
        <outline val="0"/>
        <shadow val="0"/>
        <vertAlign val="baseline"/>
        <sz val="11"/>
        <name val="Calibri"/>
        <family val="2"/>
        <scheme val="minor"/>
      </font>
      <alignment textRotation="0" wrapText="0" indent="0" justifyLastLine="0" shrinkToFit="0" readingOrder="0"/>
    </dxf>
    <dxf>
      <font>
        <strike val="0"/>
        <outline val="0"/>
        <shadow val="0"/>
        <vertAlign val="baseline"/>
        <sz val="11"/>
        <name val="Calibri"/>
        <family val="2"/>
        <scheme val="minor"/>
      </font>
      <numFmt numFmtId="19" formatCode="dd/mm/yyyy"/>
      <alignment textRotation="0" wrapText="0" indent="0" justifyLastLine="0" shrinkToFit="0" readingOrder="0"/>
    </dxf>
    <dxf>
      <font>
        <strike val="0"/>
        <outline val="0"/>
        <shadow val="0"/>
        <u val="none"/>
        <vertAlign val="baseline"/>
        <sz val="11"/>
        <color theme="1"/>
        <name val="Calibri"/>
        <family val="2"/>
        <scheme val="minor"/>
      </font>
      <alignment textRotation="0" wrapText="0" indent="0" justifyLastLine="0" shrinkToFit="0" readingOrder="0"/>
    </dxf>
    <dxf>
      <font>
        <strike val="0"/>
        <outline val="0"/>
        <shadow val="0"/>
        <vertAlign val="baseline"/>
        <sz val="11"/>
        <name val="Calibri"/>
        <family val="2"/>
        <scheme val="minor"/>
      </font>
      <alignment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07/relationships/slicerCache" Target="slicerCaches/slicerCache2.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microsoft.com/office/2007/relationships/slicerCache" Target="slicerCaches/slicerCache1.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pivotCacheDefinition" Target="pivotCache/pivotCacheDefinition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 Id="rId22" Type="http://schemas.openxmlformats.org/officeDocument/2006/relationships/customXml" Target="../customXml/item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[Declarations of Incompatibility under the Human Rights Act 1998 July 2026 by Dr Stuart Wallace DOI version.xlsx]Remedial Outcomes!PivotTable1</c:name>
    <c:fmtId val="7"/>
  </c:pivotSource>
  <c:chart>
    <c:title>
      <c:tx>
        <c:rich>
          <a:bodyPr rot="0" spcFirstLastPara="1" vertOverflow="ellipsis" vert="horz" wrap="square" anchor="ctr" anchorCtr="1"/>
          <a:lstStyle/>
          <a:p>
            <a:pPr>
              <a:defRPr sz="30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sz="3000" baseline="0"/>
              <a:t>Remedial Outcomes</a:t>
            </a:r>
          </a:p>
        </c:rich>
      </c:tx>
      <c:overlay val="0"/>
      <c:spPr>
        <a:noFill/>
        <a:ln>
          <a:noFill/>
        </a:ln>
        <a:effectLst/>
      </c:spPr>
      <c:txPr>
        <a:bodyPr rot="0" spcFirstLastPara="1" vertOverflow="ellipsis" vert="horz" wrap="square" anchor="ctr" anchorCtr="1"/>
        <a:lstStyle/>
        <a:p>
          <a:pPr>
            <a:defRPr sz="30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ivotFmts>
      <c:pivotFmt>
        <c:idx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marker>
          <c:symbol val="none"/>
        </c:marker>
        <c:dLbl>
          <c:idx val="0"/>
          <c:spPr>
            <a:solidFill>
              <a:sysClr val="window" lastClr="FFFFFF"/>
            </a:solidFill>
            <a:ln>
              <a:no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prstGeom>
                <a:noFill/>
                <a:ln>
                  <a:noFill/>
                </a:ln>
              </c15:spPr>
            </c:ext>
          </c:extLst>
        </c:dLbl>
      </c:pivotFmt>
      <c:pivotFmt>
        <c:idx val="1"/>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pivotFmt>
      <c:pivotFmt>
        <c:idx val="2"/>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pivotFmt>
      <c:pivotFmt>
        <c:idx val="3"/>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pivotFmt>
      <c:pivotFmt>
        <c:idx val="4"/>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pivotFmt>
      <c:pivotFmt>
        <c:idx val="5"/>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pivotFmt>
      <c:pivotFmt>
        <c:idx val="6"/>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pivotFmt>
      <c:pivotFmt>
        <c:idx val="7"/>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marker>
          <c:symbol val="none"/>
        </c:marker>
        <c:dLbl>
          <c:idx val="0"/>
          <c:spPr>
            <a:solidFill>
              <a:sysClr val="window" lastClr="FFFFFF"/>
            </a:solidFill>
            <a:ln>
              <a:no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prstGeom>
                <a:noFill/>
                <a:ln>
                  <a:noFill/>
                </a:ln>
              </c15:spPr>
            </c:ext>
          </c:extLst>
        </c:dLbl>
      </c:pivotFmt>
      <c:pivotFmt>
        <c:idx val="8"/>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pivotFmt>
      <c:pivotFmt>
        <c:idx val="9"/>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pivotFmt>
      <c:pivotFmt>
        <c:idx val="1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pivotFmt>
      <c:pivotFmt>
        <c:idx val="11"/>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pivotFmt>
      <c:pivotFmt>
        <c:idx val="12"/>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pivotFmt>
      <c:pivotFmt>
        <c:idx val="13"/>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pivotFmt>
      <c:pivotFmt>
        <c:idx val="14"/>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marker>
          <c:symbol val="none"/>
        </c:marker>
        <c:dLbl>
          <c:idx val="0"/>
          <c:spPr>
            <a:solidFill>
              <a:sysClr val="window" lastClr="FFFFFF"/>
            </a:solidFill>
            <a:ln>
              <a:noFill/>
            </a:ln>
            <a:effectLst/>
          </c:spPr>
          <c:txPr>
            <a:bodyPr rot="0" spcFirstLastPara="1" vertOverflow="clip" horzOverflow="clip" vert="horz" wrap="square" lIns="38100" tIns="19050" rIns="38100" bIns="19050" anchor="ctr" anchorCtr="1">
              <a:spAutoFit/>
            </a:bodyPr>
            <a:lstStyle/>
            <a:p>
              <a:pPr>
                <a:defRPr sz="1600" b="0" i="0" u="none" strike="noStrike" kern="1200" baseline="0">
                  <a:solidFill>
                    <a:schemeClr val="dk1">
                      <a:lumMod val="65000"/>
                      <a:lumOff val="35000"/>
                    </a:schemeClr>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prstGeom>
                <a:noFill/>
                <a:ln>
                  <a:noFill/>
                </a:ln>
              </c15:spPr>
            </c:ext>
          </c:extLst>
        </c:dLbl>
      </c:pivotFmt>
      <c:pivotFmt>
        <c:idx val="15"/>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pivotFmt>
      <c:pivotFmt>
        <c:idx val="16"/>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pivotFmt>
      <c:pivotFmt>
        <c:idx val="17"/>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pivotFmt>
      <c:pivotFmt>
        <c:idx val="18"/>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pivotFmt>
      <c:pivotFmt>
        <c:idx val="19"/>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pivotFmt>
      <c:pivotFmt>
        <c:idx val="2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dLbl>
          <c:idx val="0"/>
          <c:layout>
            <c:manualLayout>
              <c:x val="0.11687829760331053"/>
              <c:y val="2.2205908303050564E-2"/>
            </c:manualLayout>
          </c:layout>
          <c:spPr>
            <a:solidFill>
              <a:sysClr val="window" lastClr="FFFFFF"/>
            </a:solidFill>
            <a:ln>
              <a:noFill/>
            </a:ln>
            <a:effectLst/>
          </c:spPr>
          <c:txPr>
            <a:bodyPr rot="0" spcFirstLastPara="1" vertOverflow="clip" horzOverflow="clip" vert="horz" wrap="square" lIns="38100" tIns="19050" rIns="38100" bIns="19050" anchor="ctr" anchorCtr="1">
              <a:spAutoFit/>
            </a:bodyPr>
            <a:lstStyle/>
            <a:p>
              <a:pPr>
                <a:defRPr sz="1600" b="0" i="0" u="none" strike="noStrike" kern="1200" baseline="0">
                  <a:solidFill>
                    <a:schemeClr val="dk1">
                      <a:lumMod val="65000"/>
                      <a:lumOff val="35000"/>
                    </a:schemeClr>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prstGeom>
                <a:noFill/>
                <a:ln>
                  <a:noFill/>
                </a:ln>
              </c15:spPr>
            </c:ext>
          </c:extLst>
        </c:dLbl>
      </c:pivotFmt>
    </c:pivotFmts>
    <c:plotArea>
      <c:layout/>
      <c:pieChart>
        <c:varyColors val="1"/>
        <c:ser>
          <c:idx val="0"/>
          <c:order val="0"/>
          <c:tx>
            <c:strRef>
              <c:f>'Remedial Outcomes'!$B$2</c:f>
              <c:strCache>
                <c:ptCount val="1"/>
                <c:pt idx="0">
                  <c:v>Total</c:v>
                </c:pt>
              </c:strCache>
            </c:strRef>
          </c:tx>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1-55BC-4468-BF4A-C78DCEBA7E44}"/>
              </c:ext>
            </c:extLst>
          </c:dPt>
          <c:dPt>
            <c:idx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3-55BC-4468-BF4A-C78DCEBA7E44}"/>
              </c:ext>
            </c:extLst>
          </c:dPt>
          <c:dPt>
            <c:idx val="2"/>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5-55BC-4468-BF4A-C78DCEBA7E44}"/>
              </c:ext>
            </c:extLst>
          </c:dPt>
          <c:dPt>
            <c:idx val="3"/>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7-55BC-4468-BF4A-C78DCEBA7E44}"/>
              </c:ext>
            </c:extLst>
          </c:dPt>
          <c:dPt>
            <c:idx val="4"/>
            <c:bubble3D val="0"/>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9-55BC-4468-BF4A-C78DCEBA7E44}"/>
              </c:ext>
            </c:extLst>
          </c:dPt>
          <c:dPt>
            <c:idx val="5"/>
            <c:bubble3D val="0"/>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B-55BC-4468-BF4A-C78DCEBA7E44}"/>
              </c:ext>
            </c:extLst>
          </c:dPt>
          <c:dLbls>
            <c:dLbl>
              <c:idx val="5"/>
              <c:layout>
                <c:manualLayout>
                  <c:x val="0.11687829760331053"/>
                  <c:y val="2.2205908303050564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B-55BC-4468-BF4A-C78DCEBA7E44}"/>
                </c:ext>
              </c:extLst>
            </c:dLbl>
            <c:spPr>
              <a:solidFill>
                <a:sysClr val="window" lastClr="FFFFFF"/>
              </a:solidFill>
              <a:ln>
                <a:noFill/>
              </a:ln>
              <a:effectLst/>
            </c:spPr>
            <c:txPr>
              <a:bodyPr rot="0" spcFirstLastPara="1" vertOverflow="clip" horzOverflow="clip" vert="horz" wrap="square" lIns="38100" tIns="19050" rIns="38100" bIns="19050" anchor="ctr" anchorCtr="1">
                <a:spAutoFit/>
              </a:bodyPr>
              <a:lstStyle/>
              <a:p>
                <a:pPr>
                  <a:defRPr sz="1600" b="0" i="0" u="none" strike="noStrike" kern="1200" baseline="0">
                    <a:solidFill>
                      <a:schemeClr val="dk1">
                        <a:lumMod val="65000"/>
                        <a:lumOff val="35000"/>
                      </a:schemeClr>
                    </a:solidFill>
                    <a:latin typeface="+mn-lt"/>
                    <a:ea typeface="+mn-ea"/>
                    <a:cs typeface="+mn-cs"/>
                  </a:defRPr>
                </a:pPr>
                <a:endParaRPr lang="en-US"/>
              </a:p>
            </c:txPr>
            <c:dLblPos val="bestFit"/>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'Remedial Outcomes'!$A$3:$A$9</c:f>
              <c:strCache>
                <c:ptCount val="6"/>
                <c:pt idx="0">
                  <c:v>Primary Legislation</c:v>
                </c:pt>
                <c:pt idx="1">
                  <c:v>Overturned</c:v>
                </c:pt>
                <c:pt idx="2">
                  <c:v>Remedial Order</c:v>
                </c:pt>
                <c:pt idx="3">
                  <c:v>Pending</c:v>
                </c:pt>
                <c:pt idx="4">
                  <c:v>Secondary Legislation</c:v>
                </c:pt>
                <c:pt idx="5">
                  <c:v>Devolved Legislation</c:v>
                </c:pt>
              </c:strCache>
            </c:strRef>
          </c:cat>
          <c:val>
            <c:numRef>
              <c:f>'Remedial Outcomes'!$B$3:$B$9</c:f>
              <c:numCache>
                <c:formatCode>General</c:formatCode>
                <c:ptCount val="6"/>
                <c:pt idx="0">
                  <c:v>18</c:v>
                </c:pt>
                <c:pt idx="1">
                  <c:v>14</c:v>
                </c:pt>
                <c:pt idx="2">
                  <c:v>12</c:v>
                </c:pt>
                <c:pt idx="3">
                  <c:v>5</c:v>
                </c:pt>
                <c:pt idx="4">
                  <c:v>4</c:v>
                </c:pt>
                <c:pt idx="5">
                  <c:v>1</c:v>
                </c:pt>
              </c:numCache>
            </c:numRef>
          </c:val>
          <c:extLst>
            <c:ext xmlns:c16="http://schemas.microsoft.com/office/drawing/2014/chart" uri="{C3380CC4-5D6E-409C-BE32-E72D297353CC}">
              <c16:uniqueId val="{0000000C-55BC-4468-BF4A-C78DCEBA7E44}"/>
            </c:ext>
          </c:extLst>
        </c:ser>
        <c:dLbls>
          <c:dLblPos val="bestFit"/>
          <c:showLegendKey val="0"/>
          <c:showVal val="0"/>
          <c:showCatName val="0"/>
          <c:showSerName val="0"/>
          <c:showPercent val="0"/>
          <c:showBubbleSize val="0"/>
          <c:showLeaderLines val="0"/>
        </c:dLbls>
        <c:firstSliceAng val="0"/>
      </c:pieChart>
      <c:spPr>
        <a:noFill/>
        <a:ln>
          <a:noFill/>
        </a:ln>
        <a:effectLst/>
      </c:spPr>
    </c:plotArea>
    <c:legend>
      <c:legendPos val="r"/>
      <c:overlay val="0"/>
      <c:spPr>
        <a:noFill/>
        <a:ln>
          <a:noFill/>
        </a:ln>
        <a:effectLst/>
      </c:spPr>
      <c:txPr>
        <a:bodyPr rot="0" spcFirstLastPara="1" vertOverflow="ellipsis" vert="horz" wrap="square" anchor="ctr" anchorCtr="1"/>
        <a:lstStyle/>
        <a:p>
          <a:pPr>
            <a:defRPr sz="2000" b="0" i="0" u="none" strike="noStrike" kern="1200" baseline="0">
              <a:solidFill>
                <a:schemeClr val="lt1">
                  <a:lumMod val="8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GB" sz="3000"/>
              <a:t>Days between Judgment</a:t>
            </a:r>
            <a:r>
              <a:rPr lang="en-GB" sz="3000" baseline="0"/>
              <a:t> and Remedial Order</a:t>
            </a:r>
            <a:endParaRPr lang="en-GB" sz="3000"/>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GB"/>
        </a:p>
      </c:txPr>
    </c:title>
    <c:autoTitleDeleted val="0"/>
    <c:plotArea>
      <c:layout/>
      <c:barChart>
        <c:barDir val="col"/>
        <c:grouping val="clustered"/>
        <c:varyColors val="0"/>
        <c:ser>
          <c:idx val="0"/>
          <c:order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Ref>
              <c:extLst>
                <c:ext xmlns:c15="http://schemas.microsoft.com/office/drawing/2012/chart" uri="{02D57815-91ED-43cb-92C2-25804820EDAC}">
                  <c15:fullRef>
                    <c15:sqref>'Remedial Time'!$A$2:$D$12</c15:sqref>
                  </c15:fullRef>
                  <c15:levelRef>
                    <c15:sqref>'Remedial Time'!$A$2:$A$12</c15:sqref>
                  </c15:levelRef>
                </c:ext>
              </c:extLst>
              <c:f>'Remedial Time'!$A$2:$A$12</c:f>
              <c:strCache>
                <c:ptCount val="11"/>
                <c:pt idx="0">
                  <c:v>R (H) v Mental Health Review Tribunal for the North and East London Region &amp; The Secretary of State for Health</c:v>
                </c:pt>
                <c:pt idx="1">
                  <c:v>R (Baiai and others) v Secretary of State for the Home Department and another</c:v>
                </c:pt>
                <c:pt idx="2">
                  <c:v>R (F; (2) Angus Aubrey Thompson) v Secretary of State for the Home Department</c:v>
                </c:pt>
                <c:pt idx="3">
                  <c:v>R (Reilly (no.2) and Hewstone) v Secretary of State for Work and Pensions</c:v>
                </c:pt>
                <c:pt idx="4">
                  <c:v>Benkharbouche and Janah v Embassy of the Republic of Sudan, and Libya</c:v>
                </c:pt>
                <c:pt idx="5">
                  <c:v>Z (A Child) (no.2)</c:v>
                </c:pt>
                <c:pt idx="6">
                  <c:v>R (Johnson) v Secretary of State for the Home Department</c:v>
                </c:pt>
                <c:pt idx="7">
                  <c:v>Consent Order in R (David Fenton Bangs) v Secretary of State for the Home Department</c:v>
                </c:pt>
                <c:pt idx="8">
                  <c:v>Smith v (1) Lancashire Teaching Hospitals NHS Foundation Trust; (2) Lancashire Care NHS Foundation Trust; (3) Secretary of State for Justice</c:v>
                </c:pt>
                <c:pt idx="9">
                  <c:v>Siobhan McLaughlin, Re Judicial Review (Northern Ireland)</c:v>
                </c:pt>
                <c:pt idx="10">
                  <c:v>Jackson and Simpson v Secretary of State for Work and Pensions</c:v>
                </c:pt>
              </c:strCache>
            </c:strRef>
          </c:cat>
          <c:val>
            <c:numRef>
              <c:f>'Remedial Time'!$E$2:$E$12</c:f>
              <c:numCache>
                <c:formatCode>General</c:formatCode>
                <c:ptCount val="11"/>
                <c:pt idx="0">
                  <c:v>263</c:v>
                </c:pt>
                <c:pt idx="1">
                  <c:v>1013</c:v>
                </c:pt>
                <c:pt idx="2">
                  <c:v>831</c:v>
                </c:pt>
                <c:pt idx="3">
                  <c:v>1618</c:v>
                </c:pt>
                <c:pt idx="4">
                  <c:v>1954</c:v>
                </c:pt>
                <c:pt idx="5">
                  <c:v>958</c:v>
                </c:pt>
                <c:pt idx="6">
                  <c:v>1009</c:v>
                </c:pt>
                <c:pt idx="7">
                  <c:v>751</c:v>
                </c:pt>
                <c:pt idx="8">
                  <c:v>1043</c:v>
                </c:pt>
                <c:pt idx="9">
                  <c:v>1624</c:v>
                </c:pt>
                <c:pt idx="10">
                  <c:v>1098</c:v>
                </c:pt>
              </c:numCache>
            </c:numRef>
          </c:val>
          <c:extLst>
            <c:ext xmlns:c16="http://schemas.microsoft.com/office/drawing/2014/chart" uri="{C3380CC4-5D6E-409C-BE32-E72D297353CC}">
              <c16:uniqueId val="{00000000-0A2A-4645-A1BA-F9301C37EBC9}"/>
            </c:ext>
          </c:extLst>
        </c:ser>
        <c:dLbls>
          <c:dLblPos val="outEnd"/>
          <c:showLegendKey val="0"/>
          <c:showVal val="1"/>
          <c:showCatName val="0"/>
          <c:showSerName val="0"/>
          <c:showPercent val="0"/>
          <c:showBubbleSize val="0"/>
        </c:dLbls>
        <c:gapWidth val="100"/>
        <c:overlap val="-24"/>
        <c:axId val="282194016"/>
        <c:axId val="282195936"/>
      </c:barChart>
      <c:catAx>
        <c:axId val="282194016"/>
        <c:scaling>
          <c:orientation val="minMax"/>
        </c:scaling>
        <c:delete val="0"/>
        <c:axPos val="b"/>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60000000" spcFirstLastPara="1" vertOverflow="ellipsis" vert="horz" wrap="square" anchor="ctr" anchorCtr="1"/>
          <a:lstStyle/>
          <a:p>
            <a:pPr>
              <a:defRPr sz="1400" b="0" i="0" u="none" strike="noStrike" kern="1200" baseline="0">
                <a:solidFill>
                  <a:schemeClr val="lt1">
                    <a:lumMod val="85000"/>
                  </a:schemeClr>
                </a:solidFill>
                <a:latin typeface="+mn-lt"/>
                <a:ea typeface="+mn-ea"/>
                <a:cs typeface="+mn-cs"/>
              </a:defRPr>
            </a:pPr>
            <a:endParaRPr lang="en-US"/>
          </a:p>
        </c:txPr>
        <c:crossAx val="282195936"/>
        <c:crosses val="autoZero"/>
        <c:auto val="1"/>
        <c:lblAlgn val="ctr"/>
        <c:lblOffset val="100"/>
        <c:noMultiLvlLbl val="0"/>
      </c:catAx>
      <c:valAx>
        <c:axId val="282195936"/>
        <c:scaling>
          <c:orientation val="minMax"/>
        </c:scaling>
        <c:delete val="0"/>
        <c:axPos val="l"/>
        <c:majorGridlines>
          <c:spPr>
            <a:ln w="9525" cap="flat" cmpd="sng" algn="ctr">
              <a:solidFill>
                <a:schemeClr val="lt1">
                  <a:lumMod val="95000"/>
                  <a:alpha val="10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282194016"/>
        <c:crosses val="autoZero"/>
        <c:crossBetween val="between"/>
      </c:valAx>
      <c:spPr>
        <a:noFill/>
        <a:ln>
          <a:noFill/>
        </a:ln>
        <a:effectLst/>
      </c:spPr>
    </c:plotArea>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[Declarations of Incompatibility under the Human Rights Act 1998 July 2026 by Dr Stuart Wallace DOI version.xlsx]R Outcomes 2000-2010!PivotTable1</c:name>
    <c:fmtId val="17"/>
  </c:pivotSource>
  <c:chart>
    <c:title>
      <c:tx>
        <c:rich>
          <a:bodyPr rot="0" spcFirstLastPara="1" vertOverflow="ellipsis" vert="horz" wrap="square" anchor="ctr" anchorCtr="1"/>
          <a:lstStyle/>
          <a:p>
            <a:pPr>
              <a:defRPr sz="30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sz="3000" baseline="0"/>
              <a:t>Remedial Outcomes 2000-2010</a:t>
            </a:r>
          </a:p>
        </c:rich>
      </c:tx>
      <c:overlay val="0"/>
      <c:spPr>
        <a:noFill/>
        <a:ln>
          <a:noFill/>
        </a:ln>
        <a:effectLst/>
      </c:spPr>
      <c:txPr>
        <a:bodyPr rot="0" spcFirstLastPara="1" vertOverflow="ellipsis" vert="horz" wrap="square" anchor="ctr" anchorCtr="1"/>
        <a:lstStyle/>
        <a:p>
          <a:pPr>
            <a:defRPr sz="30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ivotFmts>
      <c:pivotFmt>
        <c:idx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marker>
          <c:symbol val="circle"/>
          <c:size val="6"/>
        </c:marker>
        <c:dLbl>
          <c:idx val="0"/>
          <c:spPr>
            <a:solidFill>
              <a:sysClr val="window" lastClr="FFFFFF"/>
            </a:solidFill>
            <a:ln>
              <a:no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prstGeom>
                <a:noFill/>
                <a:ln>
                  <a:noFill/>
                </a:ln>
              </c15:spPr>
            </c:ext>
          </c:extLst>
        </c:dLbl>
      </c:pivotFmt>
      <c:pivotFmt>
        <c:idx val="1"/>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pivotFmt>
      <c:pivotFmt>
        <c:idx val="2"/>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pivotFmt>
      <c:pivotFmt>
        <c:idx val="3"/>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pivotFmt>
      <c:pivotFmt>
        <c:idx val="4"/>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pivotFmt>
      <c:pivotFmt>
        <c:idx val="5"/>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a:noFill/>
          </a:ln>
          <a:effectLst>
            <a:outerShdw blurRad="57150" dist="19050" dir="5400000" algn="ctr" rotWithShape="0">
              <a:srgbClr val="000000">
                <a:alpha val="63000"/>
              </a:srgbClr>
            </a:outerShdw>
          </a:effectLst>
        </c:spPr>
      </c:pivotFmt>
      <c:pivotFmt>
        <c:idx val="6"/>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a:outerShdw blurRad="57150" dist="19050" dir="5400000" algn="ctr" rotWithShape="0">
              <a:srgbClr val="000000">
                <a:alpha val="63000"/>
              </a:srgbClr>
            </a:outerShdw>
          </a:effectLst>
        </c:spPr>
      </c:pivotFmt>
      <c:pivotFmt>
        <c:idx val="7"/>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marker>
          <c:symbol val="none"/>
        </c:marker>
        <c:dLbl>
          <c:idx val="0"/>
          <c:spPr>
            <a:solidFill>
              <a:sysClr val="window" lastClr="FFFFFF"/>
            </a:solidFill>
            <a:ln>
              <a:no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prstGeom>
                <a:noFill/>
                <a:ln>
                  <a:noFill/>
                </a:ln>
              </c15:spPr>
            </c:ext>
          </c:extLst>
        </c:dLbl>
      </c:pivotFmt>
      <c:pivotFmt>
        <c:idx val="8"/>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pivotFmt>
      <c:pivotFmt>
        <c:idx val="9"/>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pivotFmt>
      <c:pivotFmt>
        <c:idx val="1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pivotFmt>
      <c:pivotFmt>
        <c:idx val="11"/>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pivotFmt>
      <c:pivotFmt>
        <c:idx val="12"/>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pivotFmt>
      <c:pivotFmt>
        <c:idx val="13"/>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pivotFmt>
      <c:pivotFmt>
        <c:idx val="14"/>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marker>
          <c:symbol val="none"/>
        </c:marker>
        <c:dLbl>
          <c:idx val="0"/>
          <c:spPr>
            <a:solidFill>
              <a:sysClr val="window" lastClr="FFFFFF"/>
            </a:solidFill>
            <a:ln>
              <a:no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prstGeom>
                <a:noFill/>
                <a:ln>
                  <a:noFill/>
                </a:ln>
              </c15:spPr>
            </c:ext>
          </c:extLst>
        </c:dLbl>
      </c:pivotFmt>
      <c:pivotFmt>
        <c:idx val="15"/>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pivotFmt>
      <c:pivotFmt>
        <c:idx val="16"/>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pivotFmt>
      <c:pivotFmt>
        <c:idx val="17"/>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pivotFmt>
      <c:pivotFmt>
        <c:idx val="18"/>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pivotFmt>
      <c:pivotFmt>
        <c:idx val="19"/>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marker>
          <c:symbol val="none"/>
        </c:marker>
        <c:dLbl>
          <c:idx val="0"/>
          <c:spPr>
            <a:solidFill>
              <a:sysClr val="window" lastClr="FFFFFF"/>
            </a:solidFill>
            <a:ln>
              <a:noFill/>
            </a:ln>
            <a:effectLst/>
          </c:spPr>
          <c:txPr>
            <a:bodyPr rot="0" spcFirstLastPara="1" vertOverflow="clip" horzOverflow="clip" vert="horz" wrap="square" lIns="38100" tIns="19050" rIns="38100" bIns="19050" anchor="ctr" anchorCtr="1">
              <a:spAutoFit/>
            </a:bodyPr>
            <a:lstStyle/>
            <a:p>
              <a:pPr>
                <a:defRPr sz="1400" b="0" i="0" u="none" strike="noStrike" kern="1200" baseline="0">
                  <a:solidFill>
                    <a:schemeClr val="dk1">
                      <a:lumMod val="65000"/>
                      <a:lumOff val="35000"/>
                    </a:schemeClr>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prstGeom>
                <a:noFill/>
                <a:ln>
                  <a:noFill/>
                </a:ln>
              </c15:spPr>
            </c:ext>
          </c:extLst>
        </c:dLbl>
      </c:pivotFmt>
      <c:pivotFmt>
        <c:idx val="2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pivotFmt>
      <c:pivotFmt>
        <c:idx val="21"/>
        <c:spPr>
          <a:solidFill>
            <a:schemeClr val="tx1"/>
          </a:solidFill>
          <a:ln>
            <a:noFill/>
          </a:ln>
          <a:effectLst>
            <a:outerShdw blurRad="57150" dist="19050" dir="5400000" algn="ctr" rotWithShape="0">
              <a:srgbClr val="000000">
                <a:alpha val="63000"/>
              </a:srgbClr>
            </a:outerShdw>
          </a:effectLst>
        </c:spPr>
      </c:pivotFmt>
      <c:pivotFmt>
        <c:idx val="22"/>
        <c:spPr>
          <a:solidFill>
            <a:schemeClr val="accent2"/>
          </a:solidFill>
          <a:ln>
            <a:noFill/>
          </a:ln>
          <a:effectLst>
            <a:outerShdw blurRad="57150" dist="19050" dir="5400000" algn="ctr" rotWithShape="0">
              <a:srgbClr val="000000">
                <a:alpha val="63000"/>
              </a:srgbClr>
            </a:outerShdw>
          </a:effectLst>
        </c:spPr>
      </c:pivotFmt>
      <c:pivotFmt>
        <c:idx val="23"/>
        <c:spPr>
          <a:solidFill>
            <a:schemeClr val="bg1"/>
          </a:solidFill>
          <a:ln>
            <a:noFill/>
          </a:ln>
          <a:effectLst>
            <a:outerShdw blurRad="57150" dist="19050" dir="5400000" algn="ctr" rotWithShape="0">
              <a:srgbClr val="000000">
                <a:alpha val="63000"/>
              </a:srgbClr>
            </a:outerShdw>
          </a:effectLst>
        </c:spPr>
      </c:pivotFmt>
    </c:pivotFmts>
    <c:plotArea>
      <c:layout/>
      <c:pieChart>
        <c:varyColors val="1"/>
        <c:ser>
          <c:idx val="0"/>
          <c:order val="0"/>
          <c:tx>
            <c:strRef>
              <c:f>'R Outcomes 2000-2010'!$B$2</c:f>
              <c:strCache>
                <c:ptCount val="1"/>
                <c:pt idx="0">
                  <c:v>Total</c:v>
                </c:pt>
              </c:strCache>
            </c:strRef>
          </c:tx>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1-D80B-4E41-A0C0-33C2DAD85896}"/>
              </c:ext>
            </c:extLst>
          </c:dPt>
          <c:dPt>
            <c:idx val="1"/>
            <c:bubble3D val="0"/>
            <c:spPr>
              <a:solidFill>
                <a:schemeClr val="tx1"/>
              </a:soli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3-D80B-4E41-A0C0-33C2DAD85896}"/>
              </c:ext>
            </c:extLst>
          </c:dPt>
          <c:dPt>
            <c:idx val="2"/>
            <c:bubble3D val="0"/>
            <c:spPr>
              <a:solidFill>
                <a:schemeClr val="accent2"/>
              </a:soli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5-D80B-4E41-A0C0-33C2DAD85896}"/>
              </c:ext>
            </c:extLst>
          </c:dPt>
          <c:dPt>
            <c:idx val="3"/>
            <c:bubble3D val="0"/>
            <c:spPr>
              <a:solidFill>
                <a:schemeClr val="bg1"/>
              </a:soli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7-D80B-4E41-A0C0-33C2DAD85896}"/>
              </c:ext>
            </c:extLst>
          </c:dPt>
          <c:dPt>
            <c:idx val="4"/>
            <c:bubble3D val="0"/>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9-D80B-4E41-A0C0-33C2DAD85896}"/>
              </c:ext>
            </c:extLst>
          </c:dPt>
          <c:dPt>
            <c:idx val="5"/>
            <c:bubble3D val="0"/>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B-D80B-4E41-A0C0-33C2DAD85896}"/>
              </c:ext>
            </c:extLst>
          </c:dPt>
          <c:dLbls>
            <c:spPr>
              <a:solidFill>
                <a:sysClr val="window" lastClr="FFFFFF"/>
              </a:solidFill>
              <a:ln>
                <a:noFill/>
              </a:ln>
              <a:effectLst/>
            </c:spPr>
            <c:txPr>
              <a:bodyPr rot="0" spcFirstLastPara="1" vertOverflow="clip" horzOverflow="clip" vert="horz" wrap="square" lIns="38100" tIns="19050" rIns="38100" bIns="19050" anchor="ctr" anchorCtr="1">
                <a:spAutoFit/>
              </a:bodyPr>
              <a:lstStyle/>
              <a:p>
                <a:pPr>
                  <a:defRPr sz="1400" b="0" i="0" u="none" strike="noStrike" kern="1200" baseline="0">
                    <a:solidFill>
                      <a:schemeClr val="dk1">
                        <a:lumMod val="65000"/>
                        <a:lumOff val="35000"/>
                      </a:schemeClr>
                    </a:solidFill>
                    <a:latin typeface="+mn-lt"/>
                    <a:ea typeface="+mn-ea"/>
                    <a:cs typeface="+mn-cs"/>
                  </a:defRPr>
                </a:pPr>
                <a:endParaRPr lang="en-US"/>
              </a:p>
            </c:txPr>
            <c:dLblPos val="bestFit"/>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'R Outcomes 2000-2010'!$A$3:$A$7</c:f>
              <c:strCache>
                <c:ptCount val="4"/>
                <c:pt idx="0">
                  <c:v>Primary Legislation</c:v>
                </c:pt>
                <c:pt idx="1">
                  <c:v>Overturned</c:v>
                </c:pt>
                <c:pt idx="2">
                  <c:v>Remedial Order</c:v>
                </c:pt>
                <c:pt idx="3">
                  <c:v>Devolved Legislation</c:v>
                </c:pt>
              </c:strCache>
            </c:strRef>
          </c:cat>
          <c:val>
            <c:numRef>
              <c:f>'R Outcomes 2000-2010'!$B$3:$B$7</c:f>
              <c:numCache>
                <c:formatCode>General</c:formatCode>
                <c:ptCount val="4"/>
                <c:pt idx="0">
                  <c:v>15</c:v>
                </c:pt>
                <c:pt idx="1">
                  <c:v>8</c:v>
                </c:pt>
                <c:pt idx="2">
                  <c:v>3</c:v>
                </c:pt>
                <c:pt idx="3">
                  <c:v>1</c:v>
                </c:pt>
              </c:numCache>
            </c:numRef>
          </c:val>
          <c:extLst>
            <c:ext xmlns:c16="http://schemas.microsoft.com/office/drawing/2014/chart" uri="{C3380CC4-5D6E-409C-BE32-E72D297353CC}">
              <c16:uniqueId val="{0000000C-D80B-4E41-A0C0-33C2DAD85896}"/>
            </c:ext>
          </c:extLst>
        </c:ser>
        <c:dLbls>
          <c:dLblPos val="bestFit"/>
          <c:showLegendKey val="0"/>
          <c:showVal val="0"/>
          <c:showCatName val="0"/>
          <c:showSerName val="0"/>
          <c:showPercent val="0"/>
          <c:showBubbleSize val="0"/>
          <c:showLeaderLines val="0"/>
        </c:dLbls>
        <c:firstSliceAng val="0"/>
      </c:pieChart>
      <c:spPr>
        <a:noFill/>
        <a:ln>
          <a:noFill/>
        </a:ln>
        <a:effectLst/>
      </c:spPr>
    </c:plotArea>
    <c:legend>
      <c:legendPos val="r"/>
      <c:overlay val="0"/>
      <c:spPr>
        <a:noFill/>
        <a:ln>
          <a:noFill/>
        </a:ln>
        <a:effectLst/>
      </c:spPr>
      <c:txPr>
        <a:bodyPr rot="0" spcFirstLastPara="1" vertOverflow="ellipsis" vert="horz" wrap="square" anchor="ctr" anchorCtr="1"/>
        <a:lstStyle/>
        <a:p>
          <a:pPr>
            <a:defRPr sz="2000" b="0" i="0" u="none" strike="noStrike" kern="1200" baseline="0">
              <a:solidFill>
                <a:schemeClr val="lt1">
                  <a:lumMod val="8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[Declarations of Incompatibility under the Human Rights Act 1998 July 2026 by Dr Stuart Wallace DOI version.xlsx]R Outcomes 2010-2026!PivotTable1</c:name>
    <c:fmtId val="20"/>
  </c:pivotSource>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sz="3000"/>
              <a:t>Remedial Outcomes 2010-2026</a:t>
            </a: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ivotFmts>
      <c:pivotFmt>
        <c:idx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marker>
          <c:symbol val="circle"/>
          <c:size val="6"/>
        </c:marker>
        <c:dLbl>
          <c:idx val="0"/>
          <c:spPr>
            <a:solidFill>
              <a:sysClr val="window" lastClr="FFFFFF"/>
            </a:solidFill>
            <a:ln>
              <a:no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prstGeom>
                <a:noFill/>
                <a:ln>
                  <a:noFill/>
                </a:ln>
              </c15:spPr>
            </c:ext>
          </c:extLst>
        </c:dLbl>
      </c:pivotFmt>
      <c:pivotFmt>
        <c:idx val="1"/>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pivotFmt>
      <c:pivotFmt>
        <c:idx val="2"/>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pivotFmt>
      <c:pivotFmt>
        <c:idx val="3"/>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pivotFmt>
      <c:pivotFmt>
        <c:idx val="4"/>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pivotFmt>
      <c:pivotFmt>
        <c:idx val="5"/>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a:noFill/>
          </a:ln>
          <a:effectLst>
            <a:outerShdw blurRad="57150" dist="19050" dir="5400000" algn="ctr" rotWithShape="0">
              <a:srgbClr val="000000">
                <a:alpha val="63000"/>
              </a:srgbClr>
            </a:outerShdw>
          </a:effectLst>
        </c:spPr>
      </c:pivotFmt>
      <c:pivotFmt>
        <c:idx val="6"/>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a:outerShdw blurRad="57150" dist="19050" dir="5400000" algn="ctr" rotWithShape="0">
              <a:srgbClr val="000000">
                <a:alpha val="63000"/>
              </a:srgbClr>
            </a:outerShdw>
          </a:effectLst>
        </c:spPr>
      </c:pivotFmt>
      <c:pivotFmt>
        <c:idx val="7"/>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marker>
          <c:symbol val="none"/>
        </c:marker>
        <c:dLbl>
          <c:idx val="0"/>
          <c:spPr>
            <a:solidFill>
              <a:sysClr val="window" lastClr="FFFFFF"/>
            </a:solidFill>
            <a:ln>
              <a:no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prstGeom>
                <a:noFill/>
                <a:ln>
                  <a:noFill/>
                </a:ln>
              </c15:spPr>
            </c:ext>
          </c:extLst>
        </c:dLbl>
      </c:pivotFmt>
      <c:pivotFmt>
        <c:idx val="8"/>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pivotFmt>
      <c:pivotFmt>
        <c:idx val="9"/>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pivotFmt>
      <c:pivotFmt>
        <c:idx val="1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pivotFmt>
      <c:pivotFmt>
        <c:idx val="11"/>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pivotFmt>
      <c:pivotFmt>
        <c:idx val="12"/>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pivotFmt>
      <c:pivotFmt>
        <c:idx val="13"/>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pivotFmt>
      <c:pivotFmt>
        <c:idx val="14"/>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marker>
          <c:symbol val="none"/>
        </c:marker>
        <c:dLbl>
          <c:idx val="0"/>
          <c:spPr>
            <a:solidFill>
              <a:sysClr val="window" lastClr="FFFFFF"/>
            </a:solidFill>
            <a:ln>
              <a:no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prstGeom>
                <a:noFill/>
                <a:ln>
                  <a:noFill/>
                </a:ln>
              </c15:spPr>
            </c:ext>
          </c:extLst>
        </c:dLbl>
      </c:pivotFmt>
      <c:pivotFmt>
        <c:idx val="15"/>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pivotFmt>
      <c:pivotFmt>
        <c:idx val="16"/>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pivotFmt>
      <c:pivotFmt>
        <c:idx val="17"/>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pivotFmt>
      <c:pivotFmt>
        <c:idx val="18"/>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pivotFmt>
      <c:pivotFmt>
        <c:idx val="19"/>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marker>
          <c:symbol val="none"/>
        </c:marker>
        <c:dLbl>
          <c:idx val="0"/>
          <c:spPr>
            <a:solidFill>
              <a:sysClr val="window" lastClr="FFFFFF"/>
            </a:solidFill>
            <a:ln>
              <a:no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prstGeom>
                <a:noFill/>
                <a:ln>
                  <a:noFill/>
                </a:ln>
              </c15:spPr>
            </c:ext>
          </c:extLst>
        </c:dLbl>
      </c:pivotFmt>
      <c:pivotFmt>
        <c:idx val="2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pivotFmt>
      <c:pivotFmt>
        <c:idx val="21"/>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pivotFmt>
      <c:pivotFmt>
        <c:idx val="22"/>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pivotFmt>
      <c:pivotFmt>
        <c:idx val="23"/>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pivotFmt>
      <c:pivotFmt>
        <c:idx val="24"/>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pivotFmt>
      <c:pivotFmt>
        <c:idx val="25"/>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marker>
          <c:symbol val="none"/>
        </c:marker>
        <c:dLbl>
          <c:idx val="0"/>
          <c:spPr>
            <a:solidFill>
              <a:sysClr val="window" lastClr="FFFFFF"/>
            </a:solidFill>
            <a:ln>
              <a:noFill/>
            </a:ln>
            <a:effectLst/>
          </c:spPr>
          <c:txPr>
            <a:bodyPr rot="0" spcFirstLastPara="1" vertOverflow="clip" horzOverflow="clip" vert="horz" wrap="square" lIns="38100" tIns="19050" rIns="38100" bIns="19050" anchor="ctr" anchorCtr="1">
              <a:spAutoFit/>
            </a:bodyPr>
            <a:lstStyle/>
            <a:p>
              <a:pPr>
                <a:defRPr sz="1400" b="0" i="0" u="none" strike="noStrike" kern="1200" baseline="0">
                  <a:solidFill>
                    <a:schemeClr val="dk1">
                      <a:lumMod val="65000"/>
                      <a:lumOff val="35000"/>
                    </a:schemeClr>
                  </a:solidFill>
                  <a:latin typeface="+mn-lt"/>
                  <a:ea typeface="+mn-ea"/>
                  <a:cs typeface="+mn-cs"/>
                </a:defRPr>
              </a:pPr>
              <a:endParaRPr lang="en-US"/>
            </a:p>
          </c:txPr>
          <c:dLblPos val="bestFit"/>
          <c:showLegendKey val="0"/>
          <c:showVal val="1"/>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prstGeom>
                <a:noFill/>
                <a:ln>
                  <a:noFill/>
                </a:ln>
              </c15:spPr>
            </c:ext>
          </c:extLst>
        </c:dLbl>
      </c:pivotFmt>
      <c:pivotFmt>
        <c:idx val="26"/>
        <c:spPr>
          <a:solidFill>
            <a:schemeClr val="accent2"/>
          </a:solidFill>
          <a:ln>
            <a:noFill/>
          </a:ln>
          <a:effectLst>
            <a:outerShdw blurRad="57150" dist="19050" dir="5400000" algn="ctr" rotWithShape="0">
              <a:srgbClr val="000000">
                <a:alpha val="63000"/>
              </a:srgbClr>
            </a:outerShdw>
          </a:effectLst>
        </c:spPr>
      </c:pivotFmt>
      <c:pivotFmt>
        <c:idx val="27"/>
        <c:spPr>
          <a:solidFill>
            <a:schemeClr val="tx1"/>
          </a:solidFill>
          <a:ln>
            <a:noFill/>
          </a:ln>
          <a:effectLst>
            <a:outerShdw blurRad="57150" dist="19050" dir="5400000" algn="ctr" rotWithShape="0">
              <a:srgbClr val="000000">
                <a:alpha val="63000"/>
              </a:srgbClr>
            </a:outerShdw>
          </a:effectLst>
        </c:spPr>
      </c:pivotFmt>
      <c:pivotFmt>
        <c:idx val="28"/>
        <c:spPr>
          <a:solidFill>
            <a:schemeClr val="bg2"/>
          </a:solidFill>
          <a:ln>
            <a:noFill/>
          </a:ln>
          <a:effectLst>
            <a:outerShdw blurRad="57150" dist="19050" dir="5400000" algn="ctr" rotWithShape="0">
              <a:srgbClr val="000000">
                <a:alpha val="63000"/>
              </a:srgbClr>
            </a:outerShdw>
          </a:effectLst>
        </c:spPr>
      </c:pivotFmt>
      <c:pivotFmt>
        <c:idx val="29"/>
        <c:spPr>
          <a:solidFill>
            <a:srgbClr val="92D050"/>
          </a:solidFill>
          <a:ln>
            <a:noFill/>
          </a:ln>
          <a:effectLst>
            <a:outerShdw blurRad="57150" dist="19050" dir="5400000" algn="ctr" rotWithShape="0">
              <a:srgbClr val="000000">
                <a:alpha val="63000"/>
              </a:srgbClr>
            </a:outerShdw>
          </a:effectLst>
        </c:spPr>
      </c:pivotFmt>
      <c:pivotFmt>
        <c:idx val="30"/>
        <c:spPr>
          <a:solidFill>
            <a:schemeClr val="accent1"/>
          </a:solidFill>
          <a:ln>
            <a:noFill/>
          </a:ln>
          <a:effectLst>
            <a:outerShdw blurRad="57150" dist="19050" dir="5400000" algn="ctr" rotWithShape="0">
              <a:srgbClr val="000000">
                <a:alpha val="63000"/>
              </a:srgbClr>
            </a:outerShdw>
          </a:effectLst>
        </c:spPr>
      </c:pivotFmt>
      <c:pivotFmt>
        <c:idx val="31"/>
        <c:spPr>
          <a:solidFill>
            <a:srgbClr val="FFFF00"/>
          </a:solidFill>
          <a:ln>
            <a:noFill/>
          </a:ln>
          <a:effectLst>
            <a:outerShdw blurRad="57150" dist="19050" dir="5400000" algn="ctr" rotWithShape="0">
              <a:srgbClr val="000000">
                <a:alpha val="63000"/>
              </a:srgbClr>
            </a:outerShdw>
          </a:effectLst>
        </c:spPr>
      </c:pivotFmt>
    </c:pivotFmts>
    <c:plotArea>
      <c:layout/>
      <c:pieChart>
        <c:varyColors val="1"/>
        <c:ser>
          <c:idx val="0"/>
          <c:order val="0"/>
          <c:tx>
            <c:strRef>
              <c:f>'R Outcomes 2010-2026'!$B$2</c:f>
              <c:strCache>
                <c:ptCount val="1"/>
                <c:pt idx="0">
                  <c:v>Total</c:v>
                </c:pt>
              </c:strCache>
            </c:strRef>
          </c:tx>
          <c:dPt>
            <c:idx val="0"/>
            <c:bubble3D val="0"/>
            <c:spPr>
              <a:solidFill>
                <a:schemeClr val="accent2"/>
              </a:soli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1-4E8B-44BA-810C-563DB758989E}"/>
              </c:ext>
            </c:extLst>
          </c:dPt>
          <c:dPt>
            <c:idx val="1"/>
            <c:bubble3D val="0"/>
            <c:spPr>
              <a:solidFill>
                <a:schemeClr val="tx1"/>
              </a:soli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3-4E8B-44BA-810C-563DB758989E}"/>
              </c:ext>
            </c:extLst>
          </c:dPt>
          <c:dPt>
            <c:idx val="2"/>
            <c:bubble3D val="0"/>
            <c:spPr>
              <a:solidFill>
                <a:srgbClr val="92D050"/>
              </a:soli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5-4E8B-44BA-810C-563DB758989E}"/>
              </c:ext>
            </c:extLst>
          </c:dPt>
          <c:dPt>
            <c:idx val="3"/>
            <c:bubble3D val="0"/>
            <c:spPr>
              <a:solidFill>
                <a:schemeClr val="bg2"/>
              </a:soli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7-4E8B-44BA-810C-563DB758989E}"/>
              </c:ext>
            </c:extLst>
          </c:dPt>
          <c:dPt>
            <c:idx val="4"/>
            <c:bubble3D val="0"/>
            <c:spPr>
              <a:solidFill>
                <a:schemeClr val="accent1"/>
              </a:soli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9-4E8B-44BA-810C-563DB758989E}"/>
              </c:ext>
            </c:extLst>
          </c:dPt>
          <c:dLbls>
            <c:spPr>
              <a:solidFill>
                <a:sysClr val="window" lastClr="FFFFFF"/>
              </a:solidFill>
              <a:ln>
                <a:noFill/>
              </a:ln>
              <a:effectLst/>
            </c:spPr>
            <c:txPr>
              <a:bodyPr rot="0" spcFirstLastPara="1" vertOverflow="clip" horzOverflow="clip" vert="horz" wrap="square" lIns="38100" tIns="19050" rIns="38100" bIns="19050" anchor="ctr" anchorCtr="1">
                <a:spAutoFit/>
              </a:bodyPr>
              <a:lstStyle/>
              <a:p>
                <a:pPr>
                  <a:defRPr sz="1400" b="0" i="0" u="none" strike="noStrike" kern="1200" baseline="0">
                    <a:solidFill>
                      <a:schemeClr val="dk1">
                        <a:lumMod val="65000"/>
                        <a:lumOff val="35000"/>
                      </a:schemeClr>
                    </a:solidFill>
                    <a:latin typeface="+mn-lt"/>
                    <a:ea typeface="+mn-ea"/>
                    <a:cs typeface="+mn-cs"/>
                  </a:defRPr>
                </a:pPr>
                <a:endParaRPr lang="en-US"/>
              </a:p>
            </c:txPr>
            <c:dLblPos val="bestFit"/>
            <c:showLegendKey val="0"/>
            <c:showVal val="1"/>
            <c:showCatName val="1"/>
            <c:showSerName val="0"/>
            <c:showPercent val="1"/>
            <c:showBubbleSize val="0"/>
            <c:showLeaderLines val="1"/>
            <c:leaderLines>
              <c:spPr>
                <a:ln w="9525">
                  <a:solidFill>
                    <a:schemeClr val="lt1">
                      <a:lumMod val="95000"/>
                      <a:alpha val="54000"/>
                    </a:schemeClr>
                  </a:solidFill>
                </a:ln>
                <a:effectLst/>
              </c:spPr>
            </c:leaderLines>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'R Outcomes 2010-2026'!$A$3:$A$8</c:f>
              <c:strCache>
                <c:ptCount val="5"/>
                <c:pt idx="0">
                  <c:v>Remedial Order</c:v>
                </c:pt>
                <c:pt idx="1">
                  <c:v>Overturned</c:v>
                </c:pt>
                <c:pt idx="2">
                  <c:v>Pending</c:v>
                </c:pt>
                <c:pt idx="3">
                  <c:v>Secondary Legislation</c:v>
                </c:pt>
                <c:pt idx="4">
                  <c:v>Primary Legislation</c:v>
                </c:pt>
              </c:strCache>
            </c:strRef>
          </c:cat>
          <c:val>
            <c:numRef>
              <c:f>'R Outcomes 2010-2026'!$B$3:$B$8</c:f>
              <c:numCache>
                <c:formatCode>General</c:formatCode>
                <c:ptCount val="5"/>
                <c:pt idx="0">
                  <c:v>9</c:v>
                </c:pt>
                <c:pt idx="1">
                  <c:v>6</c:v>
                </c:pt>
                <c:pt idx="2">
                  <c:v>5</c:v>
                </c:pt>
                <c:pt idx="3">
                  <c:v>4</c:v>
                </c:pt>
                <c:pt idx="4">
                  <c:v>3</c:v>
                </c:pt>
              </c:numCache>
            </c:numRef>
          </c:val>
          <c:extLst>
            <c:ext xmlns:c16="http://schemas.microsoft.com/office/drawing/2014/chart" uri="{C3380CC4-5D6E-409C-BE32-E72D297353CC}">
              <c16:uniqueId val="{0000000C-27C0-46E2-8E43-2BD491F04EA1}"/>
            </c:ext>
          </c:extLst>
        </c:ser>
        <c:dLbls>
          <c:showLegendKey val="0"/>
          <c:showVal val="0"/>
          <c:showCatName val="0"/>
          <c:showSerName val="0"/>
          <c:showPercent val="0"/>
          <c:showBubbleSize val="0"/>
          <c:showLeaderLines val="1"/>
        </c:dLbls>
        <c:firstSliceAng val="0"/>
      </c:pieChart>
      <c:spPr>
        <a:noFill/>
        <a:ln>
          <a:noFill/>
        </a:ln>
        <a:effectLst/>
      </c:spPr>
    </c:plotArea>
    <c:legend>
      <c:legendPos val="r"/>
      <c:overlay val="0"/>
      <c:spPr>
        <a:noFill/>
        <a:ln>
          <a:noFill/>
        </a:ln>
        <a:effectLst/>
      </c:spPr>
      <c:txPr>
        <a:bodyPr rot="0" spcFirstLastPara="1" vertOverflow="ellipsis" vert="horz" wrap="square" anchor="ctr" anchorCtr="1"/>
        <a:lstStyle/>
        <a:p>
          <a:pPr>
            <a:defRPr sz="2000" b="0" i="0" u="none" strike="noStrike" kern="1200" baseline="0">
              <a:solidFill>
                <a:schemeClr val="lt1">
                  <a:lumMod val="8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30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sz="3000" baseline="0"/>
              <a:t>Article Violation Count</a:t>
            </a:r>
          </a:p>
        </c:rich>
      </c:tx>
      <c:overlay val="0"/>
      <c:spPr>
        <a:noFill/>
        <a:ln>
          <a:noFill/>
        </a:ln>
        <a:effectLst/>
      </c:spPr>
      <c:txPr>
        <a:bodyPr rot="0" spcFirstLastPara="1" vertOverflow="ellipsis" vert="horz" wrap="square" anchor="ctr" anchorCtr="1"/>
        <a:lstStyle/>
        <a:p>
          <a:pPr>
            <a:defRPr sz="30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barChart>
        <c:barDir val="col"/>
        <c:grouping val="clustered"/>
        <c:varyColors val="0"/>
        <c:ser>
          <c:idx val="0"/>
          <c:order val="0"/>
          <c:tx>
            <c:strRef>
              <c:f>Violations!$B$1</c:f>
              <c:strCache>
                <c:ptCount val="1"/>
                <c:pt idx="0">
                  <c:v>Count</c:v>
                </c:pt>
              </c:strCache>
            </c:strRef>
          </c:tx>
          <c:spPr>
            <a:solidFill>
              <a:schemeClr val="accent2"/>
            </a:soli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Ref>
              <c:f>Violations!$A$2:$A$14</c:f>
              <c:strCache>
                <c:ptCount val="13"/>
                <c:pt idx="0">
                  <c:v>2</c:v>
                </c:pt>
                <c:pt idx="1">
                  <c:v>3</c:v>
                </c:pt>
                <c:pt idx="2">
                  <c:v>4</c:v>
                </c:pt>
                <c:pt idx="3">
                  <c:v>5</c:v>
                </c:pt>
                <c:pt idx="4">
                  <c:v>6</c:v>
                </c:pt>
                <c:pt idx="5">
                  <c:v>7</c:v>
                </c:pt>
                <c:pt idx="6">
                  <c:v>8</c:v>
                </c:pt>
                <c:pt idx="7">
                  <c:v>10</c:v>
                </c:pt>
                <c:pt idx="8">
                  <c:v>11</c:v>
                </c:pt>
                <c:pt idx="9">
                  <c:v>12</c:v>
                </c:pt>
                <c:pt idx="10">
                  <c:v>14</c:v>
                </c:pt>
                <c:pt idx="11">
                  <c:v>A1P1</c:v>
                </c:pt>
                <c:pt idx="12">
                  <c:v>A3P1</c:v>
                </c:pt>
              </c:strCache>
            </c:strRef>
          </c:cat>
          <c:val>
            <c:numRef>
              <c:f>Violations!$B$2:$B$14</c:f>
              <c:numCache>
                <c:formatCode>General</c:formatCode>
                <c:ptCount val="13"/>
                <c:pt idx="0">
                  <c:v>1</c:v>
                </c:pt>
                <c:pt idx="1">
                  <c:v>3</c:v>
                </c:pt>
                <c:pt idx="2">
                  <c:v>1</c:v>
                </c:pt>
                <c:pt idx="3">
                  <c:v>8</c:v>
                </c:pt>
                <c:pt idx="4">
                  <c:v>12</c:v>
                </c:pt>
                <c:pt idx="5">
                  <c:v>2</c:v>
                </c:pt>
                <c:pt idx="6">
                  <c:v>28</c:v>
                </c:pt>
                <c:pt idx="7">
                  <c:v>1</c:v>
                </c:pt>
                <c:pt idx="8">
                  <c:v>1</c:v>
                </c:pt>
                <c:pt idx="9">
                  <c:v>2</c:v>
                </c:pt>
                <c:pt idx="10">
                  <c:v>19</c:v>
                </c:pt>
                <c:pt idx="11">
                  <c:v>5</c:v>
                </c:pt>
                <c:pt idx="12">
                  <c:v>1</c:v>
                </c:pt>
              </c:numCache>
            </c:numRef>
          </c:val>
          <c:extLst>
            <c:ext xmlns:c16="http://schemas.microsoft.com/office/drawing/2014/chart" uri="{C3380CC4-5D6E-409C-BE32-E72D297353CC}">
              <c16:uniqueId val="{00000000-B1F9-4DDA-A29F-9EEA9663B246}"/>
            </c:ext>
          </c:extLst>
        </c:ser>
        <c:dLbls>
          <c:showLegendKey val="0"/>
          <c:showVal val="0"/>
          <c:showCatName val="0"/>
          <c:showSerName val="0"/>
          <c:showPercent val="0"/>
          <c:showBubbleSize val="0"/>
        </c:dLbls>
        <c:gapWidth val="100"/>
        <c:overlap val="-24"/>
        <c:axId val="208663183"/>
        <c:axId val="208667983"/>
      </c:barChart>
      <c:catAx>
        <c:axId val="208663183"/>
        <c:scaling>
          <c:orientation val="minMax"/>
        </c:scaling>
        <c:delete val="0"/>
        <c:axPos val="b"/>
        <c:title>
          <c:tx>
            <c:rich>
              <a:bodyPr rot="0" spcFirstLastPara="1" vertOverflow="ellipsis" vert="horz" wrap="square" anchor="ctr" anchorCtr="1"/>
              <a:lstStyle/>
              <a:p>
                <a:pPr>
                  <a:defRPr sz="900" b="1" i="0" u="none" strike="noStrike" kern="1200" cap="all" baseline="0">
                    <a:solidFill>
                      <a:schemeClr val="lt1">
                        <a:lumMod val="85000"/>
                      </a:schemeClr>
                    </a:solidFill>
                    <a:latin typeface="+mn-lt"/>
                    <a:ea typeface="+mn-ea"/>
                    <a:cs typeface="+mn-cs"/>
                  </a:defRPr>
                </a:pPr>
                <a:r>
                  <a:rPr lang="en-GB" sz="1400" baseline="0"/>
                  <a:t>ConvENTION ARTICLE</a:t>
                </a:r>
              </a:p>
            </c:rich>
          </c:tx>
          <c:overlay val="0"/>
          <c:spPr>
            <a:noFill/>
            <a:ln>
              <a:noFill/>
            </a:ln>
            <a:effectLst/>
          </c:spPr>
          <c:txPr>
            <a:bodyPr rot="0" spcFirstLastPara="1" vertOverflow="ellipsis" vert="horz" wrap="square" anchor="ctr" anchorCtr="1"/>
            <a:lstStyle/>
            <a:p>
              <a:pPr>
                <a:defRPr sz="900" b="1" i="0" u="none" strike="noStrike" kern="1200" cap="all" baseline="0">
                  <a:solidFill>
                    <a:schemeClr val="lt1">
                      <a:lumMod val="85000"/>
                    </a:schemeClr>
                  </a:solidFill>
                  <a:latin typeface="+mn-lt"/>
                  <a:ea typeface="+mn-ea"/>
                  <a:cs typeface="+mn-cs"/>
                </a:defRPr>
              </a:pPr>
              <a:endParaRPr lang="en-US"/>
            </a:p>
          </c:txPr>
        </c:title>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60000000" spcFirstLastPara="1" vertOverflow="ellipsis" vert="horz" wrap="square" anchor="ctr" anchorCtr="1"/>
          <a:lstStyle/>
          <a:p>
            <a:pPr>
              <a:defRPr sz="1600" b="0" i="0" u="none" strike="noStrike" kern="1200" baseline="0">
                <a:solidFill>
                  <a:schemeClr val="lt1">
                    <a:lumMod val="85000"/>
                  </a:schemeClr>
                </a:solidFill>
                <a:latin typeface="+mn-lt"/>
                <a:ea typeface="+mn-ea"/>
                <a:cs typeface="+mn-cs"/>
              </a:defRPr>
            </a:pPr>
            <a:endParaRPr lang="en-US"/>
          </a:p>
        </c:txPr>
        <c:crossAx val="208667983"/>
        <c:crosses val="autoZero"/>
        <c:auto val="1"/>
        <c:lblAlgn val="ctr"/>
        <c:lblOffset val="100"/>
        <c:noMultiLvlLbl val="0"/>
      </c:catAx>
      <c:valAx>
        <c:axId val="208667983"/>
        <c:scaling>
          <c:orientation val="minMax"/>
        </c:scaling>
        <c:delete val="0"/>
        <c:axPos val="l"/>
        <c:majorGridlines>
          <c:spPr>
            <a:ln w="9525" cap="flat" cmpd="sng" algn="ctr">
              <a:solidFill>
                <a:schemeClr val="lt1">
                  <a:lumMod val="95000"/>
                  <a:alpha val="10000"/>
                </a:schemeClr>
              </a:solidFill>
              <a:round/>
            </a:ln>
            <a:effectLst/>
          </c:spPr>
        </c:majorGridlines>
        <c:title>
          <c:tx>
            <c:rich>
              <a:bodyPr rot="-5400000" spcFirstLastPara="1" vertOverflow="ellipsis" vert="horz" wrap="square" anchor="ctr" anchorCtr="1"/>
              <a:lstStyle/>
              <a:p>
                <a:pPr>
                  <a:defRPr sz="900" b="1" i="0" u="none" strike="noStrike" kern="1200" cap="all" baseline="0">
                    <a:solidFill>
                      <a:schemeClr val="lt1">
                        <a:lumMod val="85000"/>
                      </a:schemeClr>
                    </a:solidFill>
                    <a:latin typeface="+mn-lt"/>
                    <a:ea typeface="+mn-ea"/>
                    <a:cs typeface="+mn-cs"/>
                  </a:defRPr>
                </a:pPr>
                <a:r>
                  <a:rPr lang="en-GB" sz="1400" baseline="0"/>
                  <a:t>Case COunt</a:t>
                </a:r>
              </a:p>
            </c:rich>
          </c:tx>
          <c:overlay val="0"/>
          <c:spPr>
            <a:noFill/>
            <a:ln>
              <a:noFill/>
            </a:ln>
            <a:effectLst/>
          </c:spPr>
          <c:txPr>
            <a:bodyPr rot="-5400000" spcFirstLastPara="1" vertOverflow="ellipsis" vert="horz" wrap="square" anchor="ctr" anchorCtr="1"/>
            <a:lstStyle/>
            <a:p>
              <a:pPr>
                <a:defRPr sz="900" b="1" i="0" u="none" strike="noStrike" kern="1200" cap="all" baseline="0">
                  <a:solidFill>
                    <a:schemeClr val="lt1">
                      <a:lumMod val="8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600" b="0" i="0" u="none" strike="noStrike" kern="1200" baseline="0">
                <a:solidFill>
                  <a:schemeClr val="lt1">
                    <a:lumMod val="85000"/>
                  </a:schemeClr>
                </a:solidFill>
                <a:latin typeface="+mn-lt"/>
                <a:ea typeface="+mn-ea"/>
                <a:cs typeface="+mn-cs"/>
              </a:defRPr>
            </a:pPr>
            <a:endParaRPr lang="en-US"/>
          </a:p>
        </c:txPr>
        <c:crossAx val="208663183"/>
        <c:crosses val="autoZero"/>
        <c:crossBetween val="between"/>
      </c:valAx>
      <c:dTable>
        <c:showHorzBorder val="1"/>
        <c:showVertBorder val="1"/>
        <c:showOutline val="1"/>
        <c:showKeys val="1"/>
        <c:spPr>
          <a:noFill/>
          <a:ln w="9525">
            <a:solidFill>
              <a:schemeClr val="lt1">
                <a:lumMod val="95000"/>
                <a:alpha val="54000"/>
              </a:schemeClr>
            </a:solidFill>
          </a:ln>
          <a:effectLst/>
        </c:spPr>
        <c:txPr>
          <a:bodyPr rot="0" spcFirstLastPara="1" vertOverflow="ellipsis" vert="horz" wrap="square" anchor="ctr" anchorCtr="1"/>
          <a:lstStyle/>
          <a:p>
            <a:pPr rtl="0">
              <a:defRPr sz="1400" b="0" i="0" u="none" strike="noStrike" kern="1200" baseline="0">
                <a:solidFill>
                  <a:schemeClr val="lt1">
                    <a:lumMod val="85000"/>
                  </a:schemeClr>
                </a:solidFill>
                <a:latin typeface="+mn-lt"/>
                <a:ea typeface="+mn-ea"/>
                <a:cs typeface="+mn-cs"/>
              </a:defRPr>
            </a:pPr>
            <a:endParaRPr lang="en-US"/>
          </a:p>
        </c:txPr>
      </c:dTable>
      <c:spPr>
        <a:noFill/>
        <a:ln>
          <a:noFill/>
        </a:ln>
        <a:effectLst/>
      </c:spPr>
    </c:plotArea>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30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GB" sz="3000" baseline="0"/>
              <a:t>JCHR Violation Identification</a:t>
            </a:r>
          </a:p>
        </c:rich>
      </c:tx>
      <c:overlay val="0"/>
      <c:spPr>
        <a:noFill/>
        <a:ln>
          <a:noFill/>
        </a:ln>
        <a:effectLst/>
      </c:spPr>
      <c:txPr>
        <a:bodyPr rot="0" spcFirstLastPara="1" vertOverflow="ellipsis" vert="horz" wrap="square" anchor="ctr" anchorCtr="1"/>
        <a:lstStyle/>
        <a:p>
          <a:pPr>
            <a:defRPr sz="30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GB"/>
        </a:p>
      </c:txPr>
    </c:title>
    <c:autoTitleDeleted val="0"/>
    <c:plotArea>
      <c:layout/>
      <c:pieChart>
        <c:varyColors val="1"/>
        <c:ser>
          <c:idx val="0"/>
          <c:order val="0"/>
          <c:spPr>
            <a:ln>
              <a:solidFill>
                <a:schemeClr val="tx1"/>
              </a:solidFill>
            </a:ln>
          </c:spPr>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1-F913-4D58-8C24-F4720A204550}"/>
              </c:ext>
            </c:extLst>
          </c:dPt>
          <c:dPt>
            <c:idx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3-F913-4D58-8C24-F4720A204550}"/>
              </c:ext>
            </c:extLst>
          </c:dPt>
          <c:dPt>
            <c:idx val="2"/>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5-F913-4D58-8C24-F4720A204550}"/>
              </c:ext>
            </c:extLst>
          </c:dPt>
          <c:dLbls>
            <c:spPr>
              <a:solidFill>
                <a:sysClr val="window" lastClr="FFFFFF"/>
              </a:solidFill>
              <a:ln>
                <a:noFill/>
              </a:ln>
              <a:effectLst/>
            </c:spPr>
            <c:txPr>
              <a:bodyPr rot="0" spcFirstLastPara="1" vertOverflow="clip" horzOverflow="clip" vert="horz" wrap="square" lIns="38100" tIns="19050" rIns="38100" bIns="19050" anchor="ctr" anchorCtr="1">
                <a:spAutoFit/>
              </a:bodyPr>
              <a:lstStyle/>
              <a:p>
                <a:pPr>
                  <a:defRPr sz="1600" b="0" i="0" u="none" strike="noStrike" kern="1200" baseline="0">
                    <a:solidFill>
                      <a:schemeClr val="dk1">
                        <a:lumMod val="65000"/>
                        <a:lumOff val="35000"/>
                      </a:schemeClr>
                    </a:solidFill>
                    <a:latin typeface="+mn-lt"/>
                    <a:ea typeface="+mn-ea"/>
                    <a:cs typeface="+mn-cs"/>
                  </a:defRPr>
                </a:pPr>
                <a:endParaRPr lang="en-US"/>
              </a:p>
            </c:txPr>
            <c:dLblPos val="outEnd"/>
            <c:showLegendKey val="0"/>
            <c:showVal val="1"/>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extLst>
                <c:ext xmlns:c15="http://schemas.microsoft.com/office/drawing/2012/chart" uri="{02D57815-91ED-43cb-92C2-25804820EDAC}">
                  <c15:fullRef>
                    <c15:sqref>'JCHR Treatment'!$A$1:$A$5</c15:sqref>
                  </c15:fullRef>
                </c:ext>
              </c:extLst>
              <c:f>('JCHR Treatment'!$A$2:$A$3,'JCHR Treatment'!$A$5)</c:f>
              <c:strCache>
                <c:ptCount val="3"/>
                <c:pt idx="0">
                  <c:v>Identified</c:v>
                </c:pt>
                <c:pt idx="1">
                  <c:v>No Opportunity</c:v>
                </c:pt>
                <c:pt idx="2">
                  <c:v>Not Identified</c:v>
                </c:pt>
              </c:strCache>
            </c:strRef>
          </c:cat>
          <c:val>
            <c:numRef>
              <c:extLst>
                <c:ext xmlns:c15="http://schemas.microsoft.com/office/drawing/2012/chart" uri="{02D57815-91ED-43cb-92C2-25804820EDAC}">
                  <c15:fullRef>
                    <c15:sqref>'JCHR Treatment'!$B$1:$B$5</c15:sqref>
                  </c15:fullRef>
                </c:ext>
              </c:extLst>
              <c:f>('JCHR Treatment'!$B$2:$B$3,'JCHR Treatment'!$B$5)</c:f>
              <c:numCache>
                <c:formatCode>General</c:formatCode>
                <c:ptCount val="3"/>
                <c:pt idx="0">
                  <c:v>10</c:v>
                </c:pt>
                <c:pt idx="1">
                  <c:v>4</c:v>
                </c:pt>
                <c:pt idx="2">
                  <c:v>8</c:v>
                </c:pt>
              </c:numCache>
            </c:numRef>
          </c:val>
          <c:extLst>
            <c:ext xmlns:c15="http://schemas.microsoft.com/office/drawing/2012/chart" uri="{02D57815-91ED-43cb-92C2-25804820EDAC}">
              <c15:categoryFilterExceptions>
                <c15:categoryFilterException>
                  <c15:sqref>'JCHR Treatment'!$B$1</c15:sqref>
                  <c15:spPr xmlns:c15="http://schemas.microsoft.com/office/drawing/2012/chart">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c15:spPr>
                  <c15:bubble3D val="0"/>
                </c15:categoryFilterException>
                <c15:categoryFilterException>
                  <c15:sqref>'JCHR Treatment'!$B$4</c15:sqref>
                  <c15:spPr xmlns:c15="http://schemas.microsoft.com/office/drawing/2012/chart">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c15:spPr>
                  <c15:bubble3D val="0"/>
                </c15:categoryFilterException>
              </c15:categoryFilterExceptions>
            </c:ext>
            <c:ext xmlns:c16="http://schemas.microsoft.com/office/drawing/2014/chart" uri="{C3380CC4-5D6E-409C-BE32-E72D297353CC}">
              <c16:uniqueId val="{00000006-F913-4D58-8C24-F4720A204550}"/>
            </c:ext>
          </c:extLst>
        </c:ser>
        <c:dLbls>
          <c:showLegendKey val="0"/>
          <c:showVal val="0"/>
          <c:showCatName val="0"/>
          <c:showSerName val="0"/>
          <c:showPercent val="0"/>
          <c:showBubbleSize val="0"/>
          <c:showLeaderLines val="0"/>
        </c:dLbls>
        <c:firstSliceAng val="0"/>
      </c:pieChart>
      <c:spPr>
        <a:noFill/>
        <a:ln>
          <a:noFill/>
        </a:ln>
        <a:effectLst/>
      </c:spPr>
    </c:plotArea>
    <c:legend>
      <c:legendPos val="r"/>
      <c:overlay val="0"/>
      <c:spPr>
        <a:noFill/>
        <a:ln>
          <a:noFill/>
        </a:ln>
        <a:effectLst/>
      </c:spPr>
      <c:txPr>
        <a:bodyPr rot="0" spcFirstLastPara="1" vertOverflow="ellipsis" vert="horz" wrap="square" anchor="ctr" anchorCtr="1"/>
        <a:lstStyle/>
        <a:p>
          <a:pPr>
            <a:defRPr sz="3000" b="0" i="0" u="none" strike="noStrike" kern="1200" baseline="0">
              <a:solidFill>
                <a:schemeClr val="lt1">
                  <a:lumMod val="85000"/>
                </a:schemeClr>
              </a:solidFill>
              <a:latin typeface="+mn-lt"/>
              <a:ea typeface="+mn-ea"/>
              <a:cs typeface="+mn-cs"/>
            </a:defRPr>
          </a:pPr>
          <a:endParaRPr lang="en-US"/>
        </a:p>
      </c:txPr>
    </c:legend>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[Declarations of Incompatibility under the Human Rights Act 1998 July 2026 by Dr Stuart Wallace DOI version.xlsx]Remedial Outcomes!PivotTable1</c:name>
    <c:fmtId val="0"/>
  </c:pivotSource>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Remedial Outcomes</a:t>
            </a: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ivotFmts>
      <c:pivotFmt>
        <c:idx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marker>
          <c:symbol val="none"/>
        </c:marker>
        <c:dLbl>
          <c:idx val="0"/>
          <c:spPr>
            <a:solidFill>
              <a:sysClr val="window" lastClr="FFFFFF"/>
            </a:solidFill>
            <a:ln>
              <a:no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bestFit"/>
          <c:showLegendKey val="0"/>
          <c:showVal val="1"/>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prstGeom>
                <a:noFill/>
                <a:ln>
                  <a:noFill/>
                </a:ln>
              </c15:spPr>
            </c:ext>
          </c:extLst>
        </c:dLbl>
      </c:pivotFmt>
      <c:pivotFmt>
        <c:idx val="1"/>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pivotFmt>
      <c:pivotFmt>
        <c:idx val="2"/>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pivotFmt>
      <c:pivotFmt>
        <c:idx val="3"/>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pivotFmt>
      <c:pivotFmt>
        <c:idx val="4"/>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pivotFmt>
      <c:pivotFmt>
        <c:idx val="5"/>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pivotFmt>
      <c:pivotFmt>
        <c:idx val="6"/>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pivotFmt>
    </c:pivotFmts>
    <c:plotArea>
      <c:layout/>
      <c:pieChart>
        <c:varyColors val="1"/>
        <c:ser>
          <c:idx val="0"/>
          <c:order val="0"/>
          <c:tx>
            <c:strRef>
              <c:f>'Remedial Outcomes'!$B$2</c:f>
              <c:strCache>
                <c:ptCount val="1"/>
                <c:pt idx="0">
                  <c:v>Total</c:v>
                </c:pt>
              </c:strCache>
            </c:strRef>
          </c:tx>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1-DF47-4FFF-BD03-C4B7824F09F0}"/>
              </c:ext>
            </c:extLst>
          </c:dPt>
          <c:dPt>
            <c:idx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3-DF47-4FFF-BD03-C4B7824F09F0}"/>
              </c:ext>
            </c:extLst>
          </c:dPt>
          <c:dPt>
            <c:idx val="2"/>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5-DF47-4FFF-BD03-C4B7824F09F0}"/>
              </c:ext>
            </c:extLst>
          </c:dPt>
          <c:dPt>
            <c:idx val="3"/>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7-DF47-4FFF-BD03-C4B7824F09F0}"/>
              </c:ext>
            </c:extLst>
          </c:dPt>
          <c:dPt>
            <c:idx val="4"/>
            <c:bubble3D val="0"/>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9-DF47-4FFF-BD03-C4B7824F09F0}"/>
              </c:ext>
            </c:extLst>
          </c:dPt>
          <c:dPt>
            <c:idx val="5"/>
            <c:bubble3D val="0"/>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B-DF47-4FFF-BD03-C4B7824F09F0}"/>
              </c:ext>
            </c:extLst>
          </c:dPt>
          <c:dLbls>
            <c:spPr>
              <a:solidFill>
                <a:sysClr val="window" lastClr="FFFFFF"/>
              </a:solidFill>
              <a:ln>
                <a:no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bestFit"/>
            <c:showLegendKey val="0"/>
            <c:showVal val="1"/>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'Remedial Outcomes'!$A$3:$A$9</c:f>
              <c:strCache>
                <c:ptCount val="6"/>
                <c:pt idx="0">
                  <c:v>Primary Legislation</c:v>
                </c:pt>
                <c:pt idx="1">
                  <c:v>Overturned</c:v>
                </c:pt>
                <c:pt idx="2">
                  <c:v>Remedial Order</c:v>
                </c:pt>
                <c:pt idx="3">
                  <c:v>Pending</c:v>
                </c:pt>
                <c:pt idx="4">
                  <c:v>Secondary Legislation</c:v>
                </c:pt>
                <c:pt idx="5">
                  <c:v>Devolved Legislation</c:v>
                </c:pt>
              </c:strCache>
            </c:strRef>
          </c:cat>
          <c:val>
            <c:numRef>
              <c:f>'Remedial Outcomes'!$B$3:$B$9</c:f>
              <c:numCache>
                <c:formatCode>General</c:formatCode>
                <c:ptCount val="6"/>
                <c:pt idx="0">
                  <c:v>18</c:v>
                </c:pt>
                <c:pt idx="1">
                  <c:v>14</c:v>
                </c:pt>
                <c:pt idx="2">
                  <c:v>12</c:v>
                </c:pt>
                <c:pt idx="3">
                  <c:v>5</c:v>
                </c:pt>
                <c:pt idx="4">
                  <c:v>4</c:v>
                </c:pt>
                <c:pt idx="5">
                  <c:v>1</c:v>
                </c:pt>
              </c:numCache>
            </c:numRef>
          </c:val>
          <c:extLst>
            <c:ext xmlns:c16="http://schemas.microsoft.com/office/drawing/2014/chart" uri="{C3380CC4-5D6E-409C-BE32-E72D297353CC}">
              <c16:uniqueId val="{00000000-08E9-48A6-82D5-695C3531BA20}"/>
            </c:ext>
          </c:extLst>
        </c:ser>
        <c:dLbls>
          <c:dLblPos val="bestFit"/>
          <c:showLegendKey val="0"/>
          <c:showVal val="0"/>
          <c:showCatName val="0"/>
          <c:showSerName val="0"/>
          <c:showPercent val="0"/>
          <c:showBubbleSize val="0"/>
          <c:showLeaderLines val="0"/>
        </c:dLbls>
        <c:firstSliceAng val="0"/>
      </c:pieChart>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[Declarations of Incompatibility under the Human Rights Act 1998 July 2026 by Dr Stuart Wallace DOI version.xlsx]R Outcomes 2010-2026!PivotTable1</c:name>
    <c:fmtId val="18"/>
  </c:pivotSource>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Remedial Outcomes</a:t>
            </a: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ivotFmts>
      <c:pivotFmt>
        <c:idx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marker>
          <c:symbol val="circle"/>
          <c:size val="6"/>
        </c:marker>
        <c:dLbl>
          <c:idx val="0"/>
          <c:spPr>
            <a:solidFill>
              <a:sysClr val="window" lastClr="FFFFFF"/>
            </a:solidFill>
            <a:ln>
              <a:no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prstGeom>
                <a:noFill/>
                <a:ln>
                  <a:noFill/>
                </a:ln>
              </c15:spPr>
            </c:ext>
          </c:extLst>
        </c:dLbl>
      </c:pivotFmt>
      <c:pivotFmt>
        <c:idx val="1"/>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pivotFmt>
      <c:pivotFmt>
        <c:idx val="2"/>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pivotFmt>
      <c:pivotFmt>
        <c:idx val="3"/>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pivotFmt>
      <c:pivotFmt>
        <c:idx val="4"/>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pivotFmt>
      <c:pivotFmt>
        <c:idx val="5"/>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a:noFill/>
          </a:ln>
          <a:effectLst>
            <a:outerShdw blurRad="57150" dist="19050" dir="5400000" algn="ctr" rotWithShape="0">
              <a:srgbClr val="000000">
                <a:alpha val="63000"/>
              </a:srgbClr>
            </a:outerShdw>
          </a:effectLst>
        </c:spPr>
      </c:pivotFmt>
      <c:pivotFmt>
        <c:idx val="6"/>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a:outerShdw blurRad="57150" dist="19050" dir="5400000" algn="ctr" rotWithShape="0">
              <a:srgbClr val="000000">
                <a:alpha val="63000"/>
              </a:srgbClr>
            </a:outerShdw>
          </a:effectLst>
        </c:spPr>
      </c:pivotFmt>
      <c:pivotFmt>
        <c:idx val="7"/>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marker>
          <c:symbol val="none"/>
        </c:marker>
        <c:dLbl>
          <c:idx val="0"/>
          <c:spPr>
            <a:solidFill>
              <a:sysClr val="window" lastClr="FFFFFF"/>
            </a:solidFill>
            <a:ln>
              <a:no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prstGeom>
                <a:noFill/>
                <a:ln>
                  <a:noFill/>
                </a:ln>
              </c15:spPr>
            </c:ext>
          </c:extLst>
        </c:dLbl>
      </c:pivotFmt>
      <c:pivotFmt>
        <c:idx val="8"/>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pivotFmt>
      <c:pivotFmt>
        <c:idx val="9"/>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pivotFmt>
      <c:pivotFmt>
        <c:idx val="1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pivotFmt>
      <c:pivotFmt>
        <c:idx val="11"/>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pivotFmt>
      <c:pivotFmt>
        <c:idx val="12"/>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pivotFmt>
      <c:pivotFmt>
        <c:idx val="13"/>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pivotFmt>
      <c:pivotFmt>
        <c:idx val="14"/>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marker>
          <c:symbol val="none"/>
        </c:marker>
        <c:dLbl>
          <c:idx val="0"/>
          <c:spPr>
            <a:solidFill>
              <a:sysClr val="window" lastClr="FFFFFF"/>
            </a:solidFill>
            <a:ln>
              <a:no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prstGeom>
                <a:noFill/>
                <a:ln>
                  <a:noFill/>
                </a:ln>
              </c15:spPr>
            </c:ext>
          </c:extLst>
        </c:dLbl>
      </c:pivotFmt>
      <c:pivotFmt>
        <c:idx val="15"/>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pivotFmt>
      <c:pivotFmt>
        <c:idx val="16"/>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pivotFmt>
      <c:pivotFmt>
        <c:idx val="17"/>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pivotFmt>
      <c:pivotFmt>
        <c:idx val="18"/>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pivotFmt>
      <c:pivotFmt>
        <c:idx val="19"/>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pivotFmt>
      <c:pivotFmt>
        <c:idx val="2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pivotFmt>
    </c:pivotFmts>
    <c:plotArea>
      <c:layout/>
      <c:pieChart>
        <c:varyColors val="1"/>
        <c:ser>
          <c:idx val="0"/>
          <c:order val="0"/>
          <c:tx>
            <c:strRef>
              <c:f>'R Outcomes 2010-2026'!$B$2</c:f>
              <c:strCache>
                <c:ptCount val="1"/>
                <c:pt idx="0">
                  <c:v>Total</c:v>
                </c:pt>
              </c:strCache>
            </c:strRef>
          </c:tx>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1-3C17-4C35-AD8A-F0B2FB4FC8FF}"/>
              </c:ext>
            </c:extLst>
          </c:dPt>
          <c:dPt>
            <c:idx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3-3C17-4C35-AD8A-F0B2FB4FC8FF}"/>
              </c:ext>
            </c:extLst>
          </c:dPt>
          <c:dPt>
            <c:idx val="2"/>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5-3C17-4C35-AD8A-F0B2FB4FC8FF}"/>
              </c:ext>
            </c:extLst>
          </c:dPt>
          <c:dPt>
            <c:idx val="3"/>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7-3C17-4C35-AD8A-F0B2FB4FC8FF}"/>
              </c:ext>
            </c:extLst>
          </c:dPt>
          <c:dPt>
            <c:idx val="4"/>
            <c:bubble3D val="0"/>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9-3C17-4C35-AD8A-F0B2FB4FC8FF}"/>
              </c:ext>
            </c:extLst>
          </c:dPt>
          <c:dLbls>
            <c:spPr>
              <a:solidFill>
                <a:sysClr val="window" lastClr="FFFFFF"/>
              </a:solidFill>
              <a:ln>
                <a:no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bestFit"/>
            <c:showLegendKey val="0"/>
            <c:showVal val="0"/>
            <c:showCatName val="1"/>
            <c:showSerName val="0"/>
            <c:showPercent val="1"/>
            <c:showBubbleSize val="0"/>
            <c:showLeaderLines val="1"/>
            <c:leaderLines>
              <c:spPr>
                <a:ln w="9525">
                  <a:solidFill>
                    <a:schemeClr val="lt1">
                      <a:lumMod val="95000"/>
                      <a:alpha val="54000"/>
                    </a:schemeClr>
                  </a:solidFill>
                </a:ln>
                <a:effectLst/>
              </c:spPr>
            </c:leaderLines>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'R Outcomes 2010-2026'!$A$3:$A$8</c:f>
              <c:strCache>
                <c:ptCount val="5"/>
                <c:pt idx="0">
                  <c:v>Remedial Order</c:v>
                </c:pt>
                <c:pt idx="1">
                  <c:v>Overturned</c:v>
                </c:pt>
                <c:pt idx="2">
                  <c:v>Pending</c:v>
                </c:pt>
                <c:pt idx="3">
                  <c:v>Secondary Legislation</c:v>
                </c:pt>
                <c:pt idx="4">
                  <c:v>Primary Legislation</c:v>
                </c:pt>
              </c:strCache>
            </c:strRef>
          </c:cat>
          <c:val>
            <c:numRef>
              <c:f>'R Outcomes 2010-2026'!$B$3:$B$8</c:f>
              <c:numCache>
                <c:formatCode>General</c:formatCode>
                <c:ptCount val="5"/>
                <c:pt idx="0">
                  <c:v>9</c:v>
                </c:pt>
                <c:pt idx="1">
                  <c:v>6</c:v>
                </c:pt>
                <c:pt idx="2">
                  <c:v>5</c:v>
                </c:pt>
                <c:pt idx="3">
                  <c:v>4</c:v>
                </c:pt>
                <c:pt idx="4">
                  <c:v>3</c:v>
                </c:pt>
              </c:numCache>
            </c:numRef>
          </c:val>
          <c:extLst>
            <c:ext xmlns:c16="http://schemas.microsoft.com/office/drawing/2014/chart" uri="{C3380CC4-5D6E-409C-BE32-E72D297353CC}">
              <c16:uniqueId val="{00000011-FA32-4E2D-9027-2C899352AE79}"/>
            </c:ext>
          </c:extLst>
        </c:ser>
        <c:dLbls>
          <c:showLegendKey val="0"/>
          <c:showVal val="0"/>
          <c:showCatName val="0"/>
          <c:showSerName val="0"/>
          <c:showPercent val="0"/>
          <c:showBubbleSize val="0"/>
          <c:showLeaderLines val="1"/>
        </c:dLbls>
        <c:firstSliceAng val="0"/>
      </c:pieChart>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[Declarations of Incompatibility under the Human Rights Act 1998 July 2026 by Dr Stuart Wallace DOI version.xlsx]R Outcomes 2000-2010!PivotTable1</c:name>
    <c:fmtId val="15"/>
  </c:pivotSource>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Remedial Outcomes</a:t>
            </a: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ivotFmts>
      <c:pivotFmt>
        <c:idx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marker>
          <c:symbol val="circle"/>
          <c:size val="6"/>
        </c:marker>
        <c:dLbl>
          <c:idx val="0"/>
          <c:spPr>
            <a:solidFill>
              <a:sysClr val="window" lastClr="FFFFFF"/>
            </a:solidFill>
            <a:ln>
              <a:no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prstGeom>
                <a:noFill/>
                <a:ln>
                  <a:noFill/>
                </a:ln>
              </c15:spPr>
            </c:ext>
          </c:extLst>
        </c:dLbl>
      </c:pivotFmt>
      <c:pivotFmt>
        <c:idx val="1"/>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pivotFmt>
      <c:pivotFmt>
        <c:idx val="2"/>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pivotFmt>
      <c:pivotFmt>
        <c:idx val="3"/>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pivotFmt>
      <c:pivotFmt>
        <c:idx val="4"/>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pivotFmt>
      <c:pivotFmt>
        <c:idx val="5"/>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a:noFill/>
          </a:ln>
          <a:effectLst>
            <a:outerShdw blurRad="57150" dist="19050" dir="5400000" algn="ctr" rotWithShape="0">
              <a:srgbClr val="000000">
                <a:alpha val="63000"/>
              </a:srgbClr>
            </a:outerShdw>
          </a:effectLst>
        </c:spPr>
      </c:pivotFmt>
      <c:pivotFmt>
        <c:idx val="6"/>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a:outerShdw blurRad="57150" dist="19050" dir="5400000" algn="ctr" rotWithShape="0">
              <a:srgbClr val="000000">
                <a:alpha val="63000"/>
              </a:srgbClr>
            </a:outerShdw>
          </a:effectLst>
        </c:spPr>
      </c:pivotFmt>
      <c:pivotFmt>
        <c:idx val="7"/>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marker>
          <c:symbol val="none"/>
        </c:marker>
        <c:dLbl>
          <c:idx val="0"/>
          <c:spPr>
            <a:solidFill>
              <a:sysClr val="window" lastClr="FFFFFF"/>
            </a:solidFill>
            <a:ln>
              <a:no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prstGeom>
                <a:noFill/>
                <a:ln>
                  <a:noFill/>
                </a:ln>
              </c15:spPr>
            </c:ext>
          </c:extLst>
        </c:dLbl>
      </c:pivotFmt>
      <c:pivotFmt>
        <c:idx val="8"/>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pivotFmt>
      <c:pivotFmt>
        <c:idx val="9"/>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pivotFmt>
      <c:pivotFmt>
        <c:idx val="1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pivotFmt>
      <c:pivotFmt>
        <c:idx val="11"/>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pivotFmt>
      <c:pivotFmt>
        <c:idx val="12"/>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pivotFmt>
      <c:pivotFmt>
        <c:idx val="13"/>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pivotFmt>
    </c:pivotFmts>
    <c:plotArea>
      <c:layout/>
      <c:pieChart>
        <c:varyColors val="1"/>
        <c:ser>
          <c:idx val="0"/>
          <c:order val="0"/>
          <c:tx>
            <c:strRef>
              <c:f>'R Outcomes 2000-2010'!$B$2</c:f>
              <c:strCache>
                <c:ptCount val="1"/>
                <c:pt idx="0">
                  <c:v>Total</c:v>
                </c:pt>
              </c:strCache>
            </c:strRef>
          </c:tx>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1-A703-40A5-B460-5E5D991FF912}"/>
              </c:ext>
            </c:extLst>
          </c:dPt>
          <c:dPt>
            <c:idx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3-A703-40A5-B460-5E5D991FF912}"/>
              </c:ext>
            </c:extLst>
          </c:dPt>
          <c:dPt>
            <c:idx val="2"/>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5-A703-40A5-B460-5E5D991FF912}"/>
              </c:ext>
            </c:extLst>
          </c:dPt>
          <c:dPt>
            <c:idx val="3"/>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7-A703-40A5-B460-5E5D991FF912}"/>
              </c:ext>
            </c:extLst>
          </c:dPt>
          <c:dPt>
            <c:idx val="4"/>
            <c:bubble3D val="0"/>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9-A703-40A5-B460-5E5D991FF912}"/>
              </c:ext>
            </c:extLst>
          </c:dPt>
          <c:dPt>
            <c:idx val="5"/>
            <c:bubble3D val="0"/>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B-A703-40A5-B460-5E5D991FF912}"/>
              </c:ext>
            </c:extLst>
          </c:dPt>
          <c:dLbls>
            <c:spPr>
              <a:solidFill>
                <a:sysClr val="window" lastClr="FFFFFF"/>
              </a:solidFill>
              <a:ln>
                <a:no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bestFit"/>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'R Outcomes 2000-2010'!$A$3:$A$7</c:f>
              <c:strCache>
                <c:ptCount val="4"/>
                <c:pt idx="0">
                  <c:v>Primary Legislation</c:v>
                </c:pt>
                <c:pt idx="1">
                  <c:v>Overturned</c:v>
                </c:pt>
                <c:pt idx="2">
                  <c:v>Remedial Order</c:v>
                </c:pt>
                <c:pt idx="3">
                  <c:v>Devolved Legislation</c:v>
                </c:pt>
              </c:strCache>
            </c:strRef>
          </c:cat>
          <c:val>
            <c:numRef>
              <c:f>'R Outcomes 2000-2010'!$B$3:$B$7</c:f>
              <c:numCache>
                <c:formatCode>General</c:formatCode>
                <c:ptCount val="4"/>
                <c:pt idx="0">
                  <c:v>15</c:v>
                </c:pt>
                <c:pt idx="1">
                  <c:v>8</c:v>
                </c:pt>
                <c:pt idx="2">
                  <c:v>3</c:v>
                </c:pt>
                <c:pt idx="3">
                  <c:v>1</c:v>
                </c:pt>
              </c:numCache>
            </c:numRef>
          </c:val>
          <c:extLst>
            <c:ext xmlns:c16="http://schemas.microsoft.com/office/drawing/2014/chart" uri="{C3380CC4-5D6E-409C-BE32-E72D297353CC}">
              <c16:uniqueId val="{0000000C-A703-40A5-B460-5E5D991FF912}"/>
            </c:ext>
          </c:extLst>
        </c:ser>
        <c:dLbls>
          <c:dLblPos val="bestFit"/>
          <c:showLegendKey val="0"/>
          <c:showVal val="0"/>
          <c:showCatName val="0"/>
          <c:showSerName val="0"/>
          <c:showPercent val="0"/>
          <c:showBubbleSize val="0"/>
          <c:showLeaderLines val="0"/>
        </c:dLbls>
        <c:firstSliceAng val="0"/>
      </c:pieChart>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GB"/>
              <a:t>Days between Judgment</a:t>
            </a:r>
            <a:r>
              <a:rPr lang="en-GB" baseline="0"/>
              <a:t> and Remedial Order</a:t>
            </a:r>
            <a:endParaRPr lang="en-GB"/>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GB"/>
        </a:p>
      </c:txPr>
    </c:title>
    <c:autoTitleDeleted val="0"/>
    <c:plotArea>
      <c:layout/>
      <c:barChart>
        <c:barDir val="col"/>
        <c:grouping val="clustered"/>
        <c:varyColors val="0"/>
        <c:ser>
          <c:idx val="0"/>
          <c:order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Ref>
              <c:extLst>
                <c:ext xmlns:c15="http://schemas.microsoft.com/office/drawing/2012/chart" uri="{02D57815-91ED-43cb-92C2-25804820EDAC}">
                  <c15:fullRef>
                    <c15:sqref>'Remedial Time'!$A$2:$D$12</c15:sqref>
                  </c15:fullRef>
                  <c15:levelRef>
                    <c15:sqref>'Remedial Time'!$A$2:$A$12</c15:sqref>
                  </c15:levelRef>
                </c:ext>
              </c:extLst>
              <c:f>'Remedial Time'!$A$2:$A$12</c:f>
              <c:strCache>
                <c:ptCount val="11"/>
                <c:pt idx="0">
                  <c:v>R (H) v Mental Health Review Tribunal for the North and East London Region &amp; The Secretary of State for Health</c:v>
                </c:pt>
                <c:pt idx="1">
                  <c:v>R (Baiai and others) v Secretary of State for the Home Department and another</c:v>
                </c:pt>
                <c:pt idx="2">
                  <c:v>R (F; (2) Angus Aubrey Thompson) v Secretary of State for the Home Department</c:v>
                </c:pt>
                <c:pt idx="3">
                  <c:v>R (Reilly (no.2) and Hewstone) v Secretary of State for Work and Pensions</c:v>
                </c:pt>
                <c:pt idx="4">
                  <c:v>Benkharbouche and Janah v Embassy of the Republic of Sudan, and Libya</c:v>
                </c:pt>
                <c:pt idx="5">
                  <c:v>Z (A Child) (no.2)</c:v>
                </c:pt>
                <c:pt idx="6">
                  <c:v>R (Johnson) v Secretary of State for the Home Department</c:v>
                </c:pt>
                <c:pt idx="7">
                  <c:v>Consent Order in R (David Fenton Bangs) v Secretary of State for the Home Department</c:v>
                </c:pt>
                <c:pt idx="8">
                  <c:v>Smith v (1) Lancashire Teaching Hospitals NHS Foundation Trust; (2) Lancashire Care NHS Foundation Trust; (3) Secretary of State for Justice</c:v>
                </c:pt>
                <c:pt idx="9">
                  <c:v>Siobhan McLaughlin, Re Judicial Review (Northern Ireland)</c:v>
                </c:pt>
                <c:pt idx="10">
                  <c:v>Jackson and Simpson v Secretary of State for Work and Pensions</c:v>
                </c:pt>
              </c:strCache>
            </c:strRef>
          </c:cat>
          <c:val>
            <c:numRef>
              <c:f>'Remedial Time'!$E$2:$E$12</c:f>
              <c:numCache>
                <c:formatCode>General</c:formatCode>
                <c:ptCount val="11"/>
                <c:pt idx="0">
                  <c:v>263</c:v>
                </c:pt>
                <c:pt idx="1">
                  <c:v>1013</c:v>
                </c:pt>
                <c:pt idx="2">
                  <c:v>831</c:v>
                </c:pt>
                <c:pt idx="3">
                  <c:v>1618</c:v>
                </c:pt>
                <c:pt idx="4">
                  <c:v>1954</c:v>
                </c:pt>
                <c:pt idx="5">
                  <c:v>958</c:v>
                </c:pt>
                <c:pt idx="6">
                  <c:v>1009</c:v>
                </c:pt>
                <c:pt idx="7">
                  <c:v>751</c:v>
                </c:pt>
                <c:pt idx="8">
                  <c:v>1043</c:v>
                </c:pt>
                <c:pt idx="9">
                  <c:v>1624</c:v>
                </c:pt>
                <c:pt idx="10">
                  <c:v>1098</c:v>
                </c:pt>
              </c:numCache>
            </c:numRef>
          </c:val>
          <c:extLst>
            <c:ext xmlns:c16="http://schemas.microsoft.com/office/drawing/2014/chart" uri="{C3380CC4-5D6E-409C-BE32-E72D297353CC}">
              <c16:uniqueId val="{00000000-B54E-4181-A03A-B847082073FF}"/>
            </c:ext>
          </c:extLst>
        </c:ser>
        <c:dLbls>
          <c:dLblPos val="outEnd"/>
          <c:showLegendKey val="0"/>
          <c:showVal val="1"/>
          <c:showCatName val="0"/>
          <c:showSerName val="0"/>
          <c:showPercent val="0"/>
          <c:showBubbleSize val="0"/>
        </c:dLbls>
        <c:gapWidth val="100"/>
        <c:overlap val="-24"/>
        <c:axId val="282194016"/>
        <c:axId val="282195936"/>
      </c:barChart>
      <c:catAx>
        <c:axId val="282194016"/>
        <c:scaling>
          <c:orientation val="minMax"/>
        </c:scaling>
        <c:delete val="0"/>
        <c:axPos val="b"/>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282195936"/>
        <c:crosses val="autoZero"/>
        <c:auto val="1"/>
        <c:lblAlgn val="ctr"/>
        <c:lblOffset val="100"/>
        <c:noMultiLvlLbl val="0"/>
      </c:catAx>
      <c:valAx>
        <c:axId val="282195936"/>
        <c:scaling>
          <c:orientation val="minMax"/>
        </c:scaling>
        <c:delete val="0"/>
        <c:axPos val="l"/>
        <c:majorGridlines>
          <c:spPr>
            <a:ln w="9525" cap="flat" cmpd="sng" algn="ctr">
              <a:solidFill>
                <a:schemeClr val="lt1">
                  <a:lumMod val="95000"/>
                  <a:alpha val="10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282194016"/>
        <c:crosses val="autoZero"/>
        <c:crossBetween val="between"/>
      </c:valAx>
      <c:spPr>
        <a:noFill/>
        <a:ln>
          <a:noFill/>
        </a:ln>
        <a:effectLst/>
      </c:spPr>
    </c:plotArea>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[Declarations of Incompatibility under the Human Rights Act 1998 July 2026 by Dr Stuart Wallace DOI version.xlsx]Instances!PivotTable2</c:name>
    <c:fmtId val="0"/>
  </c:pivotSource>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High Court accounts for the majority of 'Instance Issued'.</a:t>
            </a: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ivotFmts>
      <c:pivotFmt>
        <c:idx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marker>
          <c:symbol val="none"/>
        </c:marker>
        <c:dLbl>
          <c:idx val="0"/>
          <c:spPr>
            <a:solidFill>
              <a:sysClr val="window" lastClr="FFFFFF"/>
            </a:solidFill>
            <a:ln>
              <a:no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prstGeom>
                <a:noFill/>
                <a:ln>
                  <a:noFill/>
                </a:ln>
              </c15:spPr>
            </c:ext>
          </c:extLst>
        </c:dLbl>
      </c:pivotFmt>
      <c:pivotFmt>
        <c:idx val="1"/>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pivotFmt>
      <c:pivotFmt>
        <c:idx val="2"/>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pivotFmt>
      <c:pivotFmt>
        <c:idx val="3"/>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pivotFmt>
    </c:pivotFmts>
    <c:plotArea>
      <c:layout/>
      <c:doughnutChart>
        <c:varyColors val="1"/>
        <c:ser>
          <c:idx val="0"/>
          <c:order val="0"/>
          <c:tx>
            <c:strRef>
              <c:f>Instances!$B$2</c:f>
              <c:strCache>
                <c:ptCount val="1"/>
                <c:pt idx="0">
                  <c:v>Total</c:v>
                </c:pt>
              </c:strCache>
            </c:strRef>
          </c:tx>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2-DE73-4B0F-82F2-CE430277FE69}"/>
              </c:ext>
            </c:extLst>
          </c:dPt>
          <c:dPt>
            <c:idx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3-025B-4A7A-815F-7B721205E6DF}"/>
              </c:ext>
            </c:extLst>
          </c:dPt>
          <c:dPt>
            <c:idx val="2"/>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5-025B-4A7A-815F-7B721205E6DF}"/>
              </c:ext>
            </c:extLst>
          </c:dPt>
          <c:dLbls>
            <c:spPr>
              <a:solidFill>
                <a:sysClr val="window" lastClr="FFFFFF"/>
              </a:solidFill>
              <a:ln>
                <a:no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Instances!$A$3:$A$6</c:f>
              <c:strCache>
                <c:ptCount val="3"/>
                <c:pt idx="0">
                  <c:v>High Court</c:v>
                </c:pt>
                <c:pt idx="1">
                  <c:v>Court of Appeal</c:v>
                </c:pt>
                <c:pt idx="2">
                  <c:v>Apex</c:v>
                </c:pt>
              </c:strCache>
            </c:strRef>
          </c:cat>
          <c:val>
            <c:numRef>
              <c:f>Instances!$B$3:$B$6</c:f>
              <c:numCache>
                <c:formatCode>0.00%</c:formatCode>
                <c:ptCount val="3"/>
                <c:pt idx="0">
                  <c:v>0.64814814814814814</c:v>
                </c:pt>
                <c:pt idx="1">
                  <c:v>0.22222222222222221</c:v>
                </c:pt>
                <c:pt idx="2">
                  <c:v>0.12962962962962962</c:v>
                </c:pt>
              </c:numCache>
            </c:numRef>
          </c:val>
          <c:extLst>
            <c:ext xmlns:c16="http://schemas.microsoft.com/office/drawing/2014/chart" uri="{C3380CC4-5D6E-409C-BE32-E72D297353CC}">
              <c16:uniqueId val="{00000000-DE73-4B0F-82F2-CE430277FE69}"/>
            </c:ext>
          </c:extLst>
        </c:ser>
        <c:dLbls>
          <c:showLegendKey val="0"/>
          <c:showVal val="0"/>
          <c:showCatName val="0"/>
          <c:showSerName val="0"/>
          <c:showPercent val="0"/>
          <c:showBubbleSize val="0"/>
          <c:showLeaderLines val="0"/>
        </c:dLbls>
        <c:firstSliceAng val="0"/>
        <c:holeSize val="75"/>
      </c:doughnutChart>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Article Violation Count</a:t>
            </a: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barChart>
        <c:barDir val="col"/>
        <c:grouping val="clustered"/>
        <c:varyColors val="0"/>
        <c:ser>
          <c:idx val="0"/>
          <c:order val="0"/>
          <c:tx>
            <c:strRef>
              <c:f>Violations!$B$1</c:f>
              <c:strCache>
                <c:ptCount val="1"/>
                <c:pt idx="0">
                  <c:v>Count</c:v>
                </c:pt>
              </c:strCache>
            </c:strRef>
          </c:tx>
          <c:spPr>
            <a:solidFill>
              <a:schemeClr val="accent2"/>
            </a:soli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Ref>
              <c:f>Violations!$A$2:$A$14</c:f>
              <c:strCache>
                <c:ptCount val="13"/>
                <c:pt idx="0">
                  <c:v>2</c:v>
                </c:pt>
                <c:pt idx="1">
                  <c:v>3</c:v>
                </c:pt>
                <c:pt idx="2">
                  <c:v>4</c:v>
                </c:pt>
                <c:pt idx="3">
                  <c:v>5</c:v>
                </c:pt>
                <c:pt idx="4">
                  <c:v>6</c:v>
                </c:pt>
                <c:pt idx="5">
                  <c:v>7</c:v>
                </c:pt>
                <c:pt idx="6">
                  <c:v>8</c:v>
                </c:pt>
                <c:pt idx="7">
                  <c:v>10</c:v>
                </c:pt>
                <c:pt idx="8">
                  <c:v>11</c:v>
                </c:pt>
                <c:pt idx="9">
                  <c:v>12</c:v>
                </c:pt>
                <c:pt idx="10">
                  <c:v>14</c:v>
                </c:pt>
                <c:pt idx="11">
                  <c:v>A1P1</c:v>
                </c:pt>
                <c:pt idx="12">
                  <c:v>A3P1</c:v>
                </c:pt>
              </c:strCache>
            </c:strRef>
          </c:cat>
          <c:val>
            <c:numRef>
              <c:f>Violations!$B$2:$B$14</c:f>
              <c:numCache>
                <c:formatCode>General</c:formatCode>
                <c:ptCount val="13"/>
                <c:pt idx="0">
                  <c:v>1</c:v>
                </c:pt>
                <c:pt idx="1">
                  <c:v>3</c:v>
                </c:pt>
                <c:pt idx="2">
                  <c:v>1</c:v>
                </c:pt>
                <c:pt idx="3">
                  <c:v>8</c:v>
                </c:pt>
                <c:pt idx="4">
                  <c:v>12</c:v>
                </c:pt>
                <c:pt idx="5">
                  <c:v>2</c:v>
                </c:pt>
                <c:pt idx="6">
                  <c:v>28</c:v>
                </c:pt>
                <c:pt idx="7">
                  <c:v>1</c:v>
                </c:pt>
                <c:pt idx="8">
                  <c:v>1</c:v>
                </c:pt>
                <c:pt idx="9">
                  <c:v>2</c:v>
                </c:pt>
                <c:pt idx="10">
                  <c:v>19</c:v>
                </c:pt>
                <c:pt idx="11">
                  <c:v>5</c:v>
                </c:pt>
                <c:pt idx="12">
                  <c:v>1</c:v>
                </c:pt>
              </c:numCache>
            </c:numRef>
          </c:val>
          <c:extLst>
            <c:ext xmlns:c16="http://schemas.microsoft.com/office/drawing/2014/chart" uri="{C3380CC4-5D6E-409C-BE32-E72D297353CC}">
              <c16:uniqueId val="{00000000-9513-4E44-9FBB-56B994912EBD}"/>
            </c:ext>
          </c:extLst>
        </c:ser>
        <c:dLbls>
          <c:showLegendKey val="0"/>
          <c:showVal val="0"/>
          <c:showCatName val="0"/>
          <c:showSerName val="0"/>
          <c:showPercent val="0"/>
          <c:showBubbleSize val="0"/>
        </c:dLbls>
        <c:gapWidth val="100"/>
        <c:overlap val="-24"/>
        <c:axId val="208663183"/>
        <c:axId val="208667983"/>
      </c:barChart>
      <c:catAx>
        <c:axId val="208663183"/>
        <c:scaling>
          <c:orientation val="minMax"/>
        </c:scaling>
        <c:delete val="0"/>
        <c:axPos val="b"/>
        <c:title>
          <c:tx>
            <c:rich>
              <a:bodyPr rot="0" spcFirstLastPara="1" vertOverflow="ellipsis" vert="horz" wrap="square" anchor="ctr" anchorCtr="1"/>
              <a:lstStyle/>
              <a:p>
                <a:pPr>
                  <a:defRPr sz="900" b="1" i="0" u="none" strike="noStrike" kern="1200" cap="all" baseline="0">
                    <a:solidFill>
                      <a:schemeClr val="lt1">
                        <a:lumMod val="85000"/>
                      </a:schemeClr>
                    </a:solidFill>
                    <a:latin typeface="+mn-lt"/>
                    <a:ea typeface="+mn-ea"/>
                    <a:cs typeface="+mn-cs"/>
                  </a:defRPr>
                </a:pPr>
                <a:r>
                  <a:rPr lang="en-GB" sz="1400" baseline="0"/>
                  <a:t>ConvENTION ARTICLE</a:t>
                </a:r>
              </a:p>
            </c:rich>
          </c:tx>
          <c:overlay val="0"/>
          <c:spPr>
            <a:noFill/>
            <a:ln>
              <a:noFill/>
            </a:ln>
            <a:effectLst/>
          </c:spPr>
          <c:txPr>
            <a:bodyPr rot="0" spcFirstLastPara="1" vertOverflow="ellipsis" vert="horz" wrap="square" anchor="ctr" anchorCtr="1"/>
            <a:lstStyle/>
            <a:p>
              <a:pPr>
                <a:defRPr sz="900" b="1" i="0" u="none" strike="noStrike" kern="1200" cap="all" baseline="0">
                  <a:solidFill>
                    <a:schemeClr val="lt1">
                      <a:lumMod val="85000"/>
                    </a:schemeClr>
                  </a:solidFill>
                  <a:latin typeface="+mn-lt"/>
                  <a:ea typeface="+mn-ea"/>
                  <a:cs typeface="+mn-cs"/>
                </a:defRPr>
              </a:pPr>
              <a:endParaRPr lang="en-US"/>
            </a:p>
          </c:txPr>
        </c:title>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60000000" spcFirstLastPara="1" vertOverflow="ellipsis" vert="horz" wrap="square" anchor="ctr" anchorCtr="1"/>
          <a:lstStyle/>
          <a:p>
            <a:pPr>
              <a:defRPr sz="1600" b="0" i="0" u="none" strike="noStrike" kern="1200" baseline="0">
                <a:solidFill>
                  <a:schemeClr val="lt1">
                    <a:lumMod val="85000"/>
                  </a:schemeClr>
                </a:solidFill>
                <a:latin typeface="+mn-lt"/>
                <a:ea typeface="+mn-ea"/>
                <a:cs typeface="+mn-cs"/>
              </a:defRPr>
            </a:pPr>
            <a:endParaRPr lang="en-US"/>
          </a:p>
        </c:txPr>
        <c:crossAx val="208667983"/>
        <c:crosses val="autoZero"/>
        <c:auto val="1"/>
        <c:lblAlgn val="ctr"/>
        <c:lblOffset val="100"/>
        <c:noMultiLvlLbl val="0"/>
      </c:catAx>
      <c:valAx>
        <c:axId val="208667983"/>
        <c:scaling>
          <c:orientation val="minMax"/>
        </c:scaling>
        <c:delete val="0"/>
        <c:axPos val="l"/>
        <c:majorGridlines>
          <c:spPr>
            <a:ln w="9525" cap="flat" cmpd="sng" algn="ctr">
              <a:solidFill>
                <a:schemeClr val="lt1">
                  <a:lumMod val="95000"/>
                  <a:alpha val="10000"/>
                </a:schemeClr>
              </a:solidFill>
              <a:round/>
            </a:ln>
            <a:effectLst/>
          </c:spPr>
        </c:majorGridlines>
        <c:title>
          <c:tx>
            <c:rich>
              <a:bodyPr rot="-5400000" spcFirstLastPara="1" vertOverflow="ellipsis" vert="horz" wrap="square" anchor="ctr" anchorCtr="1"/>
              <a:lstStyle/>
              <a:p>
                <a:pPr>
                  <a:defRPr sz="900" b="1" i="0" u="none" strike="noStrike" kern="1200" cap="all" baseline="0">
                    <a:solidFill>
                      <a:schemeClr val="lt1">
                        <a:lumMod val="85000"/>
                      </a:schemeClr>
                    </a:solidFill>
                    <a:latin typeface="+mn-lt"/>
                    <a:ea typeface="+mn-ea"/>
                    <a:cs typeface="+mn-cs"/>
                  </a:defRPr>
                </a:pPr>
                <a:r>
                  <a:rPr lang="en-GB" sz="1400" baseline="0"/>
                  <a:t>Case COunt</a:t>
                </a:r>
              </a:p>
            </c:rich>
          </c:tx>
          <c:overlay val="0"/>
          <c:spPr>
            <a:noFill/>
            <a:ln>
              <a:noFill/>
            </a:ln>
            <a:effectLst/>
          </c:spPr>
          <c:txPr>
            <a:bodyPr rot="-5400000" spcFirstLastPara="1" vertOverflow="ellipsis" vert="horz" wrap="square" anchor="ctr" anchorCtr="1"/>
            <a:lstStyle/>
            <a:p>
              <a:pPr>
                <a:defRPr sz="900" b="1" i="0" u="none" strike="noStrike" kern="1200" cap="all" baseline="0">
                  <a:solidFill>
                    <a:schemeClr val="lt1">
                      <a:lumMod val="8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600" b="0" i="0" u="none" strike="noStrike" kern="1200" baseline="0">
                <a:solidFill>
                  <a:schemeClr val="lt1">
                    <a:lumMod val="85000"/>
                  </a:schemeClr>
                </a:solidFill>
                <a:latin typeface="+mn-lt"/>
                <a:ea typeface="+mn-ea"/>
                <a:cs typeface="+mn-cs"/>
              </a:defRPr>
            </a:pPr>
            <a:endParaRPr lang="en-US"/>
          </a:p>
        </c:txPr>
        <c:crossAx val="208663183"/>
        <c:crosses val="autoZero"/>
        <c:crossBetween val="between"/>
      </c:valAx>
      <c:dTable>
        <c:showHorzBorder val="1"/>
        <c:showVertBorder val="1"/>
        <c:showOutline val="1"/>
        <c:showKeys val="1"/>
        <c:spPr>
          <a:noFill/>
          <a:ln w="9525">
            <a:solidFill>
              <a:schemeClr val="lt1">
                <a:lumMod val="95000"/>
                <a:alpha val="54000"/>
              </a:schemeClr>
            </a:solidFill>
          </a:ln>
          <a:effectLst/>
        </c:spPr>
        <c:txPr>
          <a:bodyPr rot="0" spcFirstLastPara="1" vertOverflow="ellipsis" vert="horz" wrap="square" anchor="ctr" anchorCtr="1"/>
          <a:lstStyle/>
          <a:p>
            <a:pPr rtl="0">
              <a:defRPr sz="1400" b="0" i="0" u="none" strike="noStrike" kern="1200" baseline="0">
                <a:solidFill>
                  <a:schemeClr val="lt1">
                    <a:lumMod val="85000"/>
                  </a:schemeClr>
                </a:solidFill>
                <a:latin typeface="+mn-lt"/>
                <a:ea typeface="+mn-ea"/>
                <a:cs typeface="+mn-cs"/>
              </a:defRPr>
            </a:pPr>
            <a:endParaRPr lang="en-US"/>
          </a:p>
        </c:txPr>
      </c:dTable>
      <c:spPr>
        <a:noFill/>
        <a:ln>
          <a:noFill/>
        </a:ln>
        <a:effectLst/>
      </c:spPr>
    </c:plotArea>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GB"/>
              <a:t>JCHR Violation</a:t>
            </a:r>
            <a:r>
              <a:rPr lang="en-GB" baseline="0"/>
              <a:t> Identification</a:t>
            </a:r>
            <a:endParaRPr lang="en-GB"/>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GB"/>
        </a:p>
      </c:txPr>
    </c:title>
    <c:autoTitleDeleted val="0"/>
    <c:plotArea>
      <c:layout/>
      <c:pieChart>
        <c:varyColors val="1"/>
        <c:ser>
          <c:idx val="0"/>
          <c:order val="0"/>
          <c:spPr>
            <a:ln>
              <a:solidFill>
                <a:schemeClr val="tx1"/>
              </a:solidFill>
            </a:ln>
          </c:spPr>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1-E501-43F7-A27A-1062355765A6}"/>
              </c:ext>
            </c:extLst>
          </c:dPt>
          <c:dPt>
            <c:idx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3-E501-43F7-A27A-1062355765A6}"/>
              </c:ext>
            </c:extLst>
          </c:dPt>
          <c:dPt>
            <c:idx val="2"/>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5-E501-43F7-A27A-1062355765A6}"/>
              </c:ext>
            </c:extLst>
          </c:dPt>
          <c:dPt>
            <c:idx val="3"/>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7-E501-43F7-A27A-1062355765A6}"/>
              </c:ext>
            </c:extLst>
          </c:dPt>
          <c:dPt>
            <c:idx val="4"/>
            <c:bubble3D val="0"/>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9-E501-43F7-A27A-1062355765A6}"/>
              </c:ext>
            </c:extLst>
          </c:dPt>
          <c:dLbls>
            <c:spPr>
              <a:solidFill>
                <a:sysClr val="window" lastClr="FFFFFF"/>
              </a:solidFill>
              <a:ln>
                <a:no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out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'JCHR Treatment'!$A$1:$A$5</c:f>
              <c:strCache>
                <c:ptCount val="5"/>
                <c:pt idx="0">
                  <c:v>Pre-JCHR</c:v>
                </c:pt>
                <c:pt idx="1">
                  <c:v>Identified</c:v>
                </c:pt>
                <c:pt idx="2">
                  <c:v>No Opportunity</c:v>
                </c:pt>
                <c:pt idx="3">
                  <c:v>Overturned</c:v>
                </c:pt>
                <c:pt idx="4">
                  <c:v>Not Identified</c:v>
                </c:pt>
              </c:strCache>
            </c:strRef>
          </c:cat>
          <c:val>
            <c:numRef>
              <c:f>'JCHR Treatment'!$B$1:$B$5</c:f>
              <c:numCache>
                <c:formatCode>General</c:formatCode>
                <c:ptCount val="5"/>
                <c:pt idx="0">
                  <c:v>19</c:v>
                </c:pt>
                <c:pt idx="1">
                  <c:v>10</c:v>
                </c:pt>
                <c:pt idx="2">
                  <c:v>4</c:v>
                </c:pt>
                <c:pt idx="3">
                  <c:v>13</c:v>
                </c:pt>
                <c:pt idx="4">
                  <c:v>8</c:v>
                </c:pt>
              </c:numCache>
            </c:numRef>
          </c:val>
          <c:extLst>
            <c:ext xmlns:c16="http://schemas.microsoft.com/office/drawing/2014/chart" uri="{C3380CC4-5D6E-409C-BE32-E72D297353CC}">
              <c16:uniqueId val="{00000000-9B14-443E-8121-83A0FCD289CC}"/>
            </c:ext>
          </c:extLst>
        </c:ser>
        <c:dLbls>
          <c:showLegendKey val="0"/>
          <c:showVal val="0"/>
          <c:showCatName val="0"/>
          <c:showSerName val="0"/>
          <c:showPercent val="0"/>
          <c:showBubbleSize val="0"/>
          <c:showLeaderLines val="0"/>
        </c:dLbls>
        <c:firstSliceAng val="0"/>
      </c:pieChart>
      <c:spPr>
        <a:noFill/>
        <a:ln>
          <a:noFill/>
        </a:ln>
        <a:effectLst/>
      </c:spPr>
    </c:plotArea>
    <c:legend>
      <c:legendPos val="r"/>
      <c:overlay val="0"/>
      <c:spPr>
        <a:noFill/>
        <a:ln>
          <a:noFill/>
        </a:ln>
        <a:effectLst/>
      </c:spPr>
      <c:txPr>
        <a:bodyPr rot="0" spcFirstLastPara="1" vertOverflow="ellipsis" vert="horz" wrap="square" anchor="ctr" anchorCtr="1"/>
        <a:lstStyle/>
        <a:p>
          <a:pPr>
            <a:defRPr sz="1600" b="0" i="0" u="none" strike="noStrike" kern="1200" baseline="0">
              <a:solidFill>
                <a:schemeClr val="lt1">
                  <a:lumMod val="85000"/>
                </a:schemeClr>
              </a:solidFill>
              <a:latin typeface="+mn-lt"/>
              <a:ea typeface="+mn-ea"/>
              <a:cs typeface="+mn-cs"/>
            </a:defRPr>
          </a:pPr>
          <a:endParaRPr lang="en-US"/>
        </a:p>
      </c:txPr>
    </c:legend>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GB"/>
              <a:t>JCHR Violation</a:t>
            </a:r>
            <a:r>
              <a:rPr lang="en-GB" baseline="0"/>
              <a:t> Identification (exc. Overturned and Pre-JCHR sets)</a:t>
            </a:r>
            <a:endParaRPr lang="en-GB"/>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GB"/>
        </a:p>
      </c:txPr>
    </c:title>
    <c:autoTitleDeleted val="0"/>
    <c:plotArea>
      <c:layout/>
      <c:pieChart>
        <c:varyColors val="1"/>
        <c:ser>
          <c:idx val="0"/>
          <c:order val="0"/>
          <c:spPr>
            <a:ln>
              <a:solidFill>
                <a:schemeClr val="tx1"/>
              </a:solidFill>
            </a:ln>
          </c:spPr>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3-39E6-4671-8DDB-935EB3DFA3A5}"/>
              </c:ext>
            </c:extLst>
          </c:dPt>
          <c:dPt>
            <c:idx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5-39E6-4671-8DDB-935EB3DFA3A5}"/>
              </c:ext>
            </c:extLst>
          </c:dPt>
          <c:dPt>
            <c:idx val="2"/>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9-39E6-4671-8DDB-935EB3DFA3A5}"/>
              </c:ext>
            </c:extLst>
          </c:dPt>
          <c:dLbls>
            <c:spPr>
              <a:solidFill>
                <a:sysClr val="window" lastClr="FFFFFF"/>
              </a:solidFill>
              <a:ln>
                <a:no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outEnd"/>
            <c:showLegendKey val="0"/>
            <c:showVal val="1"/>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extLst>
                <c:ext xmlns:c15="http://schemas.microsoft.com/office/drawing/2012/chart" uri="{02D57815-91ED-43cb-92C2-25804820EDAC}">
                  <c15:fullRef>
                    <c15:sqref>'JCHR Treatment'!$A$1:$A$5</c15:sqref>
                  </c15:fullRef>
                </c:ext>
              </c:extLst>
              <c:f>('JCHR Treatment'!$A$2:$A$3,'JCHR Treatment'!$A$5)</c:f>
              <c:strCache>
                <c:ptCount val="3"/>
                <c:pt idx="0">
                  <c:v>Identified</c:v>
                </c:pt>
                <c:pt idx="1">
                  <c:v>No Opportunity</c:v>
                </c:pt>
                <c:pt idx="2">
                  <c:v>Not Identified</c:v>
                </c:pt>
              </c:strCache>
            </c:strRef>
          </c:cat>
          <c:val>
            <c:numRef>
              <c:extLst>
                <c:ext xmlns:c15="http://schemas.microsoft.com/office/drawing/2012/chart" uri="{02D57815-91ED-43cb-92C2-25804820EDAC}">
                  <c15:fullRef>
                    <c15:sqref>'JCHR Treatment'!$B$1:$B$5</c15:sqref>
                  </c15:fullRef>
                </c:ext>
              </c:extLst>
              <c:f>('JCHR Treatment'!$B$2:$B$3,'JCHR Treatment'!$B$5)</c:f>
              <c:numCache>
                <c:formatCode>General</c:formatCode>
                <c:ptCount val="3"/>
                <c:pt idx="0">
                  <c:v>10</c:v>
                </c:pt>
                <c:pt idx="1">
                  <c:v>4</c:v>
                </c:pt>
                <c:pt idx="2">
                  <c:v>8</c:v>
                </c:pt>
              </c:numCache>
            </c:numRef>
          </c:val>
          <c:extLst>
            <c:ext xmlns:c15="http://schemas.microsoft.com/office/drawing/2012/chart" uri="{02D57815-91ED-43cb-92C2-25804820EDAC}">
              <c15:categoryFilterExceptions>
                <c15:categoryFilterException>
                  <c15:sqref>'JCHR Treatment'!$B$1</c15:sqref>
                  <c15:spPr xmlns:c15="http://schemas.microsoft.com/office/drawing/2012/chart">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c15:spPr>
                  <c15:bubble3D val="0"/>
                </c15:categoryFilterException>
                <c15:categoryFilterException>
                  <c15:sqref>'JCHR Treatment'!$B$4</c15:sqref>
                  <c15:spPr xmlns:c15="http://schemas.microsoft.com/office/drawing/2012/chart">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c15:spPr>
                  <c15:bubble3D val="0"/>
                </c15:categoryFilterException>
              </c15:categoryFilterExceptions>
            </c:ext>
            <c:ext xmlns:c16="http://schemas.microsoft.com/office/drawing/2014/chart" uri="{C3380CC4-5D6E-409C-BE32-E72D297353CC}">
              <c16:uniqueId val="{0000000A-39E6-4671-8DDB-935EB3DFA3A5}"/>
            </c:ext>
          </c:extLst>
        </c:ser>
        <c:dLbls>
          <c:showLegendKey val="0"/>
          <c:showVal val="0"/>
          <c:showCatName val="0"/>
          <c:showSerName val="0"/>
          <c:showPercent val="0"/>
          <c:showBubbleSize val="0"/>
          <c:showLeaderLines val="0"/>
        </c:dLbls>
        <c:firstSliceAng val="0"/>
      </c:pieChart>
      <c:spPr>
        <a:noFill/>
        <a:ln>
          <a:noFill/>
        </a:ln>
        <a:effectLst/>
      </c:spPr>
    </c:plotArea>
    <c:legend>
      <c:legendPos val="r"/>
      <c:overlay val="0"/>
      <c:spPr>
        <a:noFill/>
        <a:ln>
          <a:noFill/>
        </a:ln>
        <a:effectLst/>
      </c:spPr>
      <c:txPr>
        <a:bodyPr rot="0" spcFirstLastPara="1" vertOverflow="ellipsis" vert="horz" wrap="square" anchor="ctr" anchorCtr="1"/>
        <a:lstStyle/>
        <a:p>
          <a:pPr>
            <a:defRPr sz="1600" b="0" i="0" u="none" strike="noStrike" kern="1200" baseline="0">
              <a:solidFill>
                <a:schemeClr val="lt1">
                  <a:lumMod val="85000"/>
                </a:schemeClr>
              </a:solidFill>
              <a:latin typeface="+mn-lt"/>
              <a:ea typeface="+mn-ea"/>
              <a:cs typeface="+mn-cs"/>
            </a:defRPr>
          </a:pPr>
          <a:endParaRPr lang="en-US"/>
        </a:p>
      </c:txPr>
    </c:legend>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7">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209">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lt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lt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5000"/>
          </a:schemeClr>
        </a:solidFill>
      </a:ln>
    </cs:spPr>
  </cs:gridlineMinor>
  <cs:hiLoLine>
    <cs:lnRef idx="0"/>
    <cs:fillRef idx="0"/>
    <cs:effectRef idx="0"/>
    <cs:fontRef idx="minor">
      <a:schemeClr val="lt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lt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lt1"/>
    </cs:fontRef>
  </cs:wall>
</cs:chartStyle>
</file>

<file path=xl/charts/style3.xml><?xml version="1.0" encoding="utf-8"?>
<cs:chartStyle xmlns:cs="http://schemas.microsoft.com/office/drawing/2012/chartStyle" xmlns:a="http://schemas.openxmlformats.org/drawingml/2006/main" id="257">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4.xml><?xml version="1.0" encoding="utf-8"?>
<cs:chartStyle xmlns:cs="http://schemas.microsoft.com/office/drawing/2012/chartStyle" xmlns:a="http://schemas.openxmlformats.org/drawingml/2006/main" id="257">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5.xml><?xml version="1.0" encoding="utf-8"?>
<cs:chartStyle xmlns:cs="http://schemas.microsoft.com/office/drawing/2012/chartStyle" xmlns:a="http://schemas.openxmlformats.org/drawingml/2006/main" id="209">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lt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lt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5000"/>
          </a:schemeClr>
        </a:solidFill>
      </a:ln>
    </cs:spPr>
  </cs:gridlineMinor>
  <cs:hiLoLine>
    <cs:lnRef idx="0"/>
    <cs:fillRef idx="0"/>
    <cs:effectRef idx="0"/>
    <cs:fontRef idx="minor">
      <a:schemeClr val="lt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lt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lt1"/>
    </cs:fontRef>
  </cs:wall>
</cs:chartStyle>
</file>

<file path=xl/charts/style6.xml><?xml version="1.0" encoding="utf-8"?>
<cs:chartStyle xmlns:cs="http://schemas.microsoft.com/office/drawing/2012/chartStyle" xmlns:a="http://schemas.openxmlformats.org/drawingml/2006/main" id="257">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7.xml><?xml version="1.0" encoding="utf-8"?>
<cs:chartStyle xmlns:cs="http://schemas.microsoft.com/office/drawing/2012/chartStyle" xmlns:a="http://schemas.openxmlformats.org/drawingml/2006/main" id="257">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8.xml><?xml version="1.0" encoding="utf-8"?>
<cs:chartStyle xmlns:cs="http://schemas.microsoft.com/office/drawing/2012/chartStyle" xmlns:a="http://schemas.openxmlformats.org/drawingml/2006/main" id="257">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9.xml><?xml version="1.0" encoding="utf-8"?>
<cs:chartStyle xmlns:cs="http://schemas.microsoft.com/office/drawing/2012/chartStyle" xmlns:a="http://schemas.openxmlformats.org/drawingml/2006/main" id="257">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10.xml><?xml version="1.0" encoding="utf-8"?>
<cs:chartStyle xmlns:cs="http://schemas.microsoft.com/office/drawing/2012/chartStyle" xmlns:a="http://schemas.openxmlformats.org/drawingml/2006/main" id="209">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lt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lt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5000"/>
          </a:schemeClr>
        </a:solidFill>
      </a:ln>
    </cs:spPr>
  </cs:gridlineMinor>
  <cs:hiLoLine>
    <cs:lnRef idx="0"/>
    <cs:fillRef idx="0"/>
    <cs:effectRef idx="0"/>
    <cs:fontRef idx="minor">
      <a:schemeClr val="lt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lt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lt1"/>
    </cs:fontRef>
  </cs:wall>
</cs:chartStyle>
</file>

<file path=xl/charts/style11.xml><?xml version="1.0" encoding="utf-8"?>
<cs:chartStyle xmlns:cs="http://schemas.microsoft.com/office/drawing/2012/chartStyle" xmlns:a="http://schemas.openxmlformats.org/drawingml/2006/main" id="257">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12.xml><?xml version="1.0" encoding="utf-8"?>
<cs:chartStyle xmlns:cs="http://schemas.microsoft.com/office/drawing/2012/chartStyle" xmlns:a="http://schemas.openxmlformats.org/drawingml/2006/main" id="209">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lt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lt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5000"/>
          </a:schemeClr>
        </a:solidFill>
      </a:ln>
    </cs:spPr>
  </cs:gridlineMinor>
  <cs:hiLoLine>
    <cs:lnRef idx="0"/>
    <cs:fillRef idx="0"/>
    <cs:effectRef idx="0"/>
    <cs:fontRef idx="minor">
      <a:schemeClr val="lt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lt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lt1"/>
    </cs:fontRef>
  </cs:wall>
</cs:chartStyle>
</file>

<file path=xl/charts/style13.xml><?xml version="1.0" encoding="utf-8"?>
<cs:chartStyle xmlns:cs="http://schemas.microsoft.com/office/drawing/2012/chartStyle" xmlns:a="http://schemas.openxmlformats.org/drawingml/2006/main" id="257">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14.xml><?xml version="1.0" encoding="utf-8"?>
<cs:chartStyle xmlns:cs="http://schemas.microsoft.com/office/drawing/2012/chartStyle" xmlns:a="http://schemas.openxmlformats.org/drawingml/2006/main" id="257">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7" Type="http://schemas.openxmlformats.org/officeDocument/2006/relationships/hyperlink" Target="https://creativecommons.org/licenses/by-nc-sa/4.0/?ref=chooser-v1" TargetMode="Externa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2.xml.rels><?xml version="1.0" encoding="UTF-8" standalone="yes"?>
<Relationships xmlns="http://schemas.openxmlformats.org/package/2006/relationships"><Relationship Id="rId1" Type="http://schemas.openxmlformats.org/officeDocument/2006/relationships/hyperlink" Target="https://creativecommons.org/licenses/by-nc-sa/4.0/?ref=chooser-v1" TargetMode="External"/></Relationships>
</file>

<file path=xl/drawings/_rels/drawing3.xml.rels><?xml version="1.0" encoding="UTF-8" standalone="yes"?>
<Relationships xmlns="http://schemas.openxmlformats.org/package/2006/relationships"><Relationship Id="rId1" Type="http://schemas.openxmlformats.org/officeDocument/2006/relationships/chart" Target="../charts/chart7.xml"/></Relationships>
</file>

<file path=xl/drawings/_rels/drawing4.xml.rels><?xml version="1.0" encoding="UTF-8" standalone="yes"?>
<Relationships xmlns="http://schemas.openxmlformats.org/package/2006/relationships"><Relationship Id="rId1" Type="http://schemas.openxmlformats.org/officeDocument/2006/relationships/chart" Target="../charts/chart8.xml"/></Relationships>
</file>

<file path=xl/drawings/_rels/drawing5.xml.rels><?xml version="1.0" encoding="UTF-8" standalone="yes"?>
<Relationships xmlns="http://schemas.openxmlformats.org/package/2006/relationships"><Relationship Id="rId1" Type="http://schemas.openxmlformats.org/officeDocument/2006/relationships/chart" Target="../charts/chart9.xml"/></Relationships>
</file>

<file path=xl/drawings/_rels/drawing6.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7.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9.xml.rels><?xml version="1.0" encoding="UTF-8" standalone="yes"?>
<Relationships xmlns="http://schemas.openxmlformats.org/package/2006/relationships"><Relationship Id="rId2" Type="http://schemas.openxmlformats.org/officeDocument/2006/relationships/chart" Target="../charts/chart14.xml"/><Relationship Id="rId1" Type="http://schemas.openxmlformats.org/officeDocument/2006/relationships/chart" Target="../charts/chart13.xml"/></Relationships>
</file>

<file path=xl/drawings/drawing1.xml><?xml version="1.0" encoding="utf-8"?>
<xdr:wsDr xmlns:xdr="http://schemas.openxmlformats.org/drawingml/2006/spreadsheetDrawing" xmlns:a="http://schemas.openxmlformats.org/drawingml/2006/main">
  <xdr:twoCellAnchor>
    <xdr:from>
      <xdr:col>0</xdr:col>
      <xdr:colOff>0</xdr:colOff>
      <xdr:row>94</xdr:row>
      <xdr:rowOff>181428</xdr:rowOff>
    </xdr:from>
    <xdr:to>
      <xdr:col>28</xdr:col>
      <xdr:colOff>381000</xdr:colOff>
      <xdr:row>134</xdr:row>
      <xdr:rowOff>172356</xdr:rowOff>
    </xdr:to>
    <xdr:graphicFrame macro="">
      <xdr:nvGraphicFramePr>
        <xdr:cNvPr id="3" name="Chart 2" descr="Chart type: Clustered Bar. 'Case' by 'Outcome'&#10;&#10;Description automatically generated">
          <a:extLst>
            <a:ext uri="{FF2B5EF4-FFF2-40B4-BE49-F238E27FC236}">
              <a16:creationId xmlns:a16="http://schemas.microsoft.com/office/drawing/2014/main" id="{87A7F50A-8FC1-4017-AD9E-159D336CE30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32</xdr:row>
      <xdr:rowOff>0</xdr:rowOff>
    </xdr:from>
    <xdr:to>
      <xdr:col>28</xdr:col>
      <xdr:colOff>381000</xdr:colOff>
      <xdr:row>59</xdr:row>
      <xdr:rowOff>136071</xdr:rowOff>
    </xdr:to>
    <xdr:graphicFrame macro="">
      <xdr:nvGraphicFramePr>
        <xdr:cNvPr id="5" name="Chart 4">
          <a:extLst>
            <a:ext uri="{FF2B5EF4-FFF2-40B4-BE49-F238E27FC236}">
              <a16:creationId xmlns:a16="http://schemas.microsoft.com/office/drawing/2014/main" id="{BF1350A5-F439-41AD-83EC-C8995973A5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134</xdr:row>
      <xdr:rowOff>163286</xdr:rowOff>
    </xdr:from>
    <xdr:to>
      <xdr:col>28</xdr:col>
      <xdr:colOff>371929</xdr:colOff>
      <xdr:row>174</xdr:row>
      <xdr:rowOff>54429</xdr:rowOff>
    </xdr:to>
    <xdr:graphicFrame macro="">
      <xdr:nvGraphicFramePr>
        <xdr:cNvPr id="6" name="Chart 5" descr="Chart type: Clustered Bar. 'Case' by 'Outcome'&#10;&#10;Description automatically generated">
          <a:extLst>
            <a:ext uri="{FF2B5EF4-FFF2-40B4-BE49-F238E27FC236}">
              <a16:creationId xmlns:a16="http://schemas.microsoft.com/office/drawing/2014/main" id="{ABB11D08-BB57-429D-AEC2-CDC5EE26E3D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174</xdr:row>
      <xdr:rowOff>36286</xdr:rowOff>
    </xdr:from>
    <xdr:to>
      <xdr:col>28</xdr:col>
      <xdr:colOff>381000</xdr:colOff>
      <xdr:row>210</xdr:row>
      <xdr:rowOff>45357</xdr:rowOff>
    </xdr:to>
    <xdr:graphicFrame macro="">
      <xdr:nvGraphicFramePr>
        <xdr:cNvPr id="7" name="Chart 6" descr="Chart type: Clustered Bar. 'Case' by 'Outcome'&#10;&#10;Description automatically generated">
          <a:extLst>
            <a:ext uri="{FF2B5EF4-FFF2-40B4-BE49-F238E27FC236}">
              <a16:creationId xmlns:a16="http://schemas.microsoft.com/office/drawing/2014/main" id="{79C654FC-A018-4C2F-86CA-A920913D50F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0</xdr:row>
      <xdr:rowOff>0</xdr:rowOff>
    </xdr:from>
    <xdr:to>
      <xdr:col>28</xdr:col>
      <xdr:colOff>381000</xdr:colOff>
      <xdr:row>32</xdr:row>
      <xdr:rowOff>18143</xdr:rowOff>
    </xdr:to>
    <xdr:graphicFrame macro="">
      <xdr:nvGraphicFramePr>
        <xdr:cNvPr id="9" name="Chart 8">
          <a:extLst>
            <a:ext uri="{FF2B5EF4-FFF2-40B4-BE49-F238E27FC236}">
              <a16:creationId xmlns:a16="http://schemas.microsoft.com/office/drawing/2014/main" id="{ADD83535-3263-405C-8DCC-E82F235963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59</xdr:row>
      <xdr:rowOff>63500</xdr:rowOff>
    </xdr:from>
    <xdr:to>
      <xdr:col>28</xdr:col>
      <xdr:colOff>390070</xdr:colOff>
      <xdr:row>95</xdr:row>
      <xdr:rowOff>45357</xdr:rowOff>
    </xdr:to>
    <xdr:graphicFrame macro="">
      <xdr:nvGraphicFramePr>
        <xdr:cNvPr id="2" name="Chart 1">
          <a:extLst>
            <a:ext uri="{FF2B5EF4-FFF2-40B4-BE49-F238E27FC236}">
              <a16:creationId xmlns:a16="http://schemas.microsoft.com/office/drawing/2014/main" id="{CBACD39F-2F9A-480A-90FD-B00ED1A61B6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29</xdr:col>
      <xdr:colOff>0</xdr:colOff>
      <xdr:row>2</xdr:row>
      <xdr:rowOff>0</xdr:rowOff>
    </xdr:from>
    <xdr:to>
      <xdr:col>29</xdr:col>
      <xdr:colOff>190500</xdr:colOff>
      <xdr:row>3</xdr:row>
      <xdr:rowOff>6350</xdr:rowOff>
    </xdr:to>
    <xdr:sp macro="" textlink="">
      <xdr:nvSpPr>
        <xdr:cNvPr id="1025" name="AutoShape 1">
          <a:hlinkClick xmlns:r="http://schemas.openxmlformats.org/officeDocument/2006/relationships" r:id="rId7" tgtFrame="_blank"/>
          <a:extLst>
            <a:ext uri="{FF2B5EF4-FFF2-40B4-BE49-F238E27FC236}">
              <a16:creationId xmlns:a16="http://schemas.microsoft.com/office/drawing/2014/main" id="{0E1ECBF6-437F-B1B3-BC15-46A62962C34B}"/>
            </a:ext>
          </a:extLst>
        </xdr:cNvPr>
        <xdr:cNvSpPr>
          <a:spLocks noChangeAspect="1" noChangeArrowheads="1"/>
        </xdr:cNvSpPr>
      </xdr:nvSpPr>
      <xdr:spPr bwMode="auto">
        <a:xfrm>
          <a:off x="17678400" y="368300"/>
          <a:ext cx="190500" cy="1905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29</xdr:col>
      <xdr:colOff>196850</xdr:colOff>
      <xdr:row>2</xdr:row>
      <xdr:rowOff>0</xdr:rowOff>
    </xdr:from>
    <xdr:to>
      <xdr:col>29</xdr:col>
      <xdr:colOff>387350</xdr:colOff>
      <xdr:row>3</xdr:row>
      <xdr:rowOff>6350</xdr:rowOff>
    </xdr:to>
    <xdr:sp macro="" textlink="">
      <xdr:nvSpPr>
        <xdr:cNvPr id="1026" name="AutoShape 2">
          <a:hlinkClick xmlns:r="http://schemas.openxmlformats.org/officeDocument/2006/relationships" r:id="rId7" tgtFrame="_blank"/>
          <a:extLst>
            <a:ext uri="{FF2B5EF4-FFF2-40B4-BE49-F238E27FC236}">
              <a16:creationId xmlns:a16="http://schemas.microsoft.com/office/drawing/2014/main" id="{5BA5413E-39B0-2695-735E-CC4304912622}"/>
            </a:ext>
          </a:extLst>
        </xdr:cNvPr>
        <xdr:cNvSpPr>
          <a:spLocks noChangeAspect="1" noChangeArrowheads="1"/>
        </xdr:cNvSpPr>
      </xdr:nvSpPr>
      <xdr:spPr bwMode="auto">
        <a:xfrm>
          <a:off x="17875250" y="368300"/>
          <a:ext cx="190500" cy="1905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29</xdr:col>
      <xdr:colOff>393700</xdr:colOff>
      <xdr:row>2</xdr:row>
      <xdr:rowOff>0</xdr:rowOff>
    </xdr:from>
    <xdr:to>
      <xdr:col>29</xdr:col>
      <xdr:colOff>584200</xdr:colOff>
      <xdr:row>3</xdr:row>
      <xdr:rowOff>6350</xdr:rowOff>
    </xdr:to>
    <xdr:sp macro="" textlink="">
      <xdr:nvSpPr>
        <xdr:cNvPr id="1027" name="AutoShape 3">
          <a:hlinkClick xmlns:r="http://schemas.openxmlformats.org/officeDocument/2006/relationships" r:id="rId7" tgtFrame="_blank"/>
          <a:extLst>
            <a:ext uri="{FF2B5EF4-FFF2-40B4-BE49-F238E27FC236}">
              <a16:creationId xmlns:a16="http://schemas.microsoft.com/office/drawing/2014/main" id="{1674ACD2-F9E2-5866-E4C5-2E4B54C6302A}"/>
            </a:ext>
          </a:extLst>
        </xdr:cNvPr>
        <xdr:cNvSpPr>
          <a:spLocks noChangeAspect="1" noChangeArrowheads="1"/>
        </xdr:cNvSpPr>
      </xdr:nvSpPr>
      <xdr:spPr bwMode="auto">
        <a:xfrm>
          <a:off x="18072100" y="368300"/>
          <a:ext cx="190500" cy="1905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29</xdr:col>
      <xdr:colOff>590550</xdr:colOff>
      <xdr:row>2</xdr:row>
      <xdr:rowOff>0</xdr:rowOff>
    </xdr:from>
    <xdr:to>
      <xdr:col>30</xdr:col>
      <xdr:colOff>171450</xdr:colOff>
      <xdr:row>3</xdr:row>
      <xdr:rowOff>6350</xdr:rowOff>
    </xdr:to>
    <xdr:sp macro="" textlink="">
      <xdr:nvSpPr>
        <xdr:cNvPr id="1028" name="AutoShape 4">
          <a:hlinkClick xmlns:r="http://schemas.openxmlformats.org/officeDocument/2006/relationships" r:id="rId7" tgtFrame="_blank"/>
          <a:extLst>
            <a:ext uri="{FF2B5EF4-FFF2-40B4-BE49-F238E27FC236}">
              <a16:creationId xmlns:a16="http://schemas.microsoft.com/office/drawing/2014/main" id="{10B413A1-1A66-FA9B-68DE-52EE7C3C0B4F}"/>
            </a:ext>
          </a:extLst>
        </xdr:cNvPr>
        <xdr:cNvSpPr>
          <a:spLocks noChangeAspect="1" noChangeArrowheads="1"/>
        </xdr:cNvSpPr>
      </xdr:nvSpPr>
      <xdr:spPr bwMode="auto">
        <a:xfrm>
          <a:off x="18268950" y="368300"/>
          <a:ext cx="190500" cy="1905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62</xdr:row>
      <xdr:rowOff>0</xdr:rowOff>
    </xdr:from>
    <xdr:to>
      <xdr:col>0</xdr:col>
      <xdr:colOff>190500</xdr:colOff>
      <xdr:row>63</xdr:row>
      <xdr:rowOff>6351</xdr:rowOff>
    </xdr:to>
    <xdr:sp macro="" textlink="">
      <xdr:nvSpPr>
        <xdr:cNvPr id="5123" name="AutoShape 3">
          <a:hlinkClick xmlns:r="http://schemas.openxmlformats.org/officeDocument/2006/relationships" r:id="rId1" tgtFrame="_blank"/>
          <a:extLst>
            <a:ext uri="{FF2B5EF4-FFF2-40B4-BE49-F238E27FC236}">
              <a16:creationId xmlns:a16="http://schemas.microsoft.com/office/drawing/2014/main" id="{E70A289C-E169-713B-E5BB-5999140FE0CC}"/>
            </a:ext>
          </a:extLst>
        </xdr:cNvPr>
        <xdr:cNvSpPr>
          <a:spLocks noChangeAspect="1" noChangeArrowheads="1"/>
        </xdr:cNvSpPr>
      </xdr:nvSpPr>
      <xdr:spPr bwMode="auto">
        <a:xfrm>
          <a:off x="0" y="9944100"/>
          <a:ext cx="190500" cy="1905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196850</xdr:colOff>
      <xdr:row>62</xdr:row>
      <xdr:rowOff>0</xdr:rowOff>
    </xdr:from>
    <xdr:to>
      <xdr:col>0</xdr:col>
      <xdr:colOff>387350</xdr:colOff>
      <xdr:row>63</xdr:row>
      <xdr:rowOff>6351</xdr:rowOff>
    </xdr:to>
    <xdr:sp macro="" textlink="">
      <xdr:nvSpPr>
        <xdr:cNvPr id="5124" name="AutoShape 4">
          <a:hlinkClick xmlns:r="http://schemas.openxmlformats.org/officeDocument/2006/relationships" r:id="rId1" tgtFrame="_blank"/>
          <a:extLst>
            <a:ext uri="{FF2B5EF4-FFF2-40B4-BE49-F238E27FC236}">
              <a16:creationId xmlns:a16="http://schemas.microsoft.com/office/drawing/2014/main" id="{E55B8A09-D3F3-8BDB-CC45-E308F81A76B9}"/>
            </a:ext>
          </a:extLst>
        </xdr:cNvPr>
        <xdr:cNvSpPr>
          <a:spLocks noChangeAspect="1" noChangeArrowheads="1"/>
        </xdr:cNvSpPr>
      </xdr:nvSpPr>
      <xdr:spPr bwMode="auto">
        <a:xfrm>
          <a:off x="196850" y="9944100"/>
          <a:ext cx="190500" cy="1905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393700</xdr:colOff>
      <xdr:row>62</xdr:row>
      <xdr:rowOff>0</xdr:rowOff>
    </xdr:from>
    <xdr:to>
      <xdr:col>0</xdr:col>
      <xdr:colOff>577850</xdr:colOff>
      <xdr:row>63</xdr:row>
      <xdr:rowOff>6351</xdr:rowOff>
    </xdr:to>
    <xdr:sp macro="" textlink="">
      <xdr:nvSpPr>
        <xdr:cNvPr id="5125" name="AutoShape 5">
          <a:hlinkClick xmlns:r="http://schemas.openxmlformats.org/officeDocument/2006/relationships" r:id="rId1" tgtFrame="_blank"/>
          <a:extLst>
            <a:ext uri="{FF2B5EF4-FFF2-40B4-BE49-F238E27FC236}">
              <a16:creationId xmlns:a16="http://schemas.microsoft.com/office/drawing/2014/main" id="{0499A149-029B-F787-478D-EA5E5E4B2CCB}"/>
            </a:ext>
          </a:extLst>
        </xdr:cNvPr>
        <xdr:cNvSpPr>
          <a:spLocks noChangeAspect="1" noChangeArrowheads="1"/>
        </xdr:cNvSpPr>
      </xdr:nvSpPr>
      <xdr:spPr bwMode="auto">
        <a:xfrm>
          <a:off x="393700" y="9944100"/>
          <a:ext cx="190500" cy="1905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590550</xdr:colOff>
      <xdr:row>62</xdr:row>
      <xdr:rowOff>0</xdr:rowOff>
    </xdr:from>
    <xdr:to>
      <xdr:col>0</xdr:col>
      <xdr:colOff>781050</xdr:colOff>
      <xdr:row>63</xdr:row>
      <xdr:rowOff>6351</xdr:rowOff>
    </xdr:to>
    <xdr:sp macro="" textlink="">
      <xdr:nvSpPr>
        <xdr:cNvPr id="5126" name="AutoShape 6">
          <a:hlinkClick xmlns:r="http://schemas.openxmlformats.org/officeDocument/2006/relationships" r:id="rId1" tgtFrame="_blank"/>
          <a:extLst>
            <a:ext uri="{FF2B5EF4-FFF2-40B4-BE49-F238E27FC236}">
              <a16:creationId xmlns:a16="http://schemas.microsoft.com/office/drawing/2014/main" id="{6537E7DF-27DB-DD23-2B4E-DF9E6644C236}"/>
            </a:ext>
          </a:extLst>
        </xdr:cNvPr>
        <xdr:cNvSpPr>
          <a:spLocks noChangeAspect="1" noChangeArrowheads="1"/>
        </xdr:cNvSpPr>
      </xdr:nvSpPr>
      <xdr:spPr bwMode="auto">
        <a:xfrm>
          <a:off x="590550" y="9944100"/>
          <a:ext cx="190500" cy="1905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0</xdr:colOff>
      <xdr:row>0</xdr:row>
      <xdr:rowOff>184149</xdr:rowOff>
    </xdr:from>
    <xdr:to>
      <xdr:col>16</xdr:col>
      <xdr:colOff>184150</xdr:colOff>
      <xdr:row>33</xdr:row>
      <xdr:rowOff>133351</xdr:rowOff>
    </xdr:to>
    <xdr:graphicFrame macro="">
      <xdr:nvGraphicFramePr>
        <xdr:cNvPr id="2" name="Chart 1" descr="Chart type: Clustered Bar. 'Case' by 'Outcome'&#10;&#10;Description automatically generated">
          <a:extLst>
            <a:ext uri="{FF2B5EF4-FFF2-40B4-BE49-F238E27FC236}">
              <a16:creationId xmlns:a16="http://schemas.microsoft.com/office/drawing/2014/main" id="{357FF4A7-E86E-49BF-6620-912731E7EFA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3</xdr:col>
      <xdr:colOff>0</xdr:colOff>
      <xdr:row>0</xdr:row>
      <xdr:rowOff>184149</xdr:rowOff>
    </xdr:from>
    <xdr:to>
      <xdr:col>16</xdr:col>
      <xdr:colOff>184150</xdr:colOff>
      <xdr:row>33</xdr:row>
      <xdr:rowOff>133351</xdr:rowOff>
    </xdr:to>
    <xdr:graphicFrame macro="">
      <xdr:nvGraphicFramePr>
        <xdr:cNvPr id="2" name="Chart 1" descr="Chart type: Clustered Bar. 'Case' by 'Outcome'&#10;&#10;Description automatically generated">
          <a:extLst>
            <a:ext uri="{FF2B5EF4-FFF2-40B4-BE49-F238E27FC236}">
              <a16:creationId xmlns:a16="http://schemas.microsoft.com/office/drawing/2014/main" id="{FE64964E-DF13-4F9D-9AE2-1FD392076D3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16</xdr:col>
      <xdr:colOff>234950</xdr:colOff>
      <xdr:row>3</xdr:row>
      <xdr:rowOff>114300</xdr:rowOff>
    </xdr:from>
    <xdr:to>
      <xdr:col>21</xdr:col>
      <xdr:colOff>571500</xdr:colOff>
      <xdr:row>54</xdr:row>
      <xdr:rowOff>101600</xdr:rowOff>
    </xdr:to>
    <mc:AlternateContent xmlns:mc="http://schemas.openxmlformats.org/markup-compatibility/2006" xmlns:a14="http://schemas.microsoft.com/office/drawing/2010/main">
      <mc:Choice Requires="a14">
        <xdr:graphicFrame macro="">
          <xdr:nvGraphicFramePr>
            <xdr:cNvPr id="4" name="First Issue Date">
              <a:extLst>
                <a:ext uri="{FF2B5EF4-FFF2-40B4-BE49-F238E27FC236}">
                  <a16:creationId xmlns:a16="http://schemas.microsoft.com/office/drawing/2014/main" id="{15D901BB-704F-C05C-D7CE-23B9C0C46FD0}"/>
                </a:ext>
              </a:extLst>
            </xdr:cNvPr>
            <xdr:cNvGraphicFramePr/>
          </xdr:nvGraphicFramePr>
          <xdr:xfrm>
            <a:off x="0" y="0"/>
            <a:ext cx="0" cy="0"/>
          </xdr:xfrm>
          <a:graphic>
            <a:graphicData uri="http://schemas.microsoft.com/office/drawing/2010/slicer">
              <sle:slicer xmlns:sle="http://schemas.microsoft.com/office/drawing/2010/slicer" name="First Issue Date"/>
            </a:graphicData>
          </a:graphic>
        </xdr:graphicFrame>
      </mc:Choice>
      <mc:Fallback xmlns="">
        <xdr:sp macro="" textlink="">
          <xdr:nvSpPr>
            <xdr:cNvPr id="0" name=""/>
            <xdr:cNvSpPr>
              <a:spLocks noTextEdit="1"/>
            </xdr:cNvSpPr>
          </xdr:nvSpPr>
          <xdr:spPr>
            <a:xfrm>
              <a:off x="10953750" y="666750"/>
              <a:ext cx="3384550" cy="937895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5.xml><?xml version="1.0" encoding="utf-8"?>
<xdr:wsDr xmlns:xdr="http://schemas.openxmlformats.org/drawingml/2006/spreadsheetDrawing" xmlns:a="http://schemas.openxmlformats.org/drawingml/2006/main">
  <xdr:twoCellAnchor>
    <xdr:from>
      <xdr:col>3</xdr:col>
      <xdr:colOff>0</xdr:colOff>
      <xdr:row>0</xdr:row>
      <xdr:rowOff>184149</xdr:rowOff>
    </xdr:from>
    <xdr:to>
      <xdr:col>16</xdr:col>
      <xdr:colOff>184150</xdr:colOff>
      <xdr:row>33</xdr:row>
      <xdr:rowOff>133351</xdr:rowOff>
    </xdr:to>
    <xdr:graphicFrame macro="">
      <xdr:nvGraphicFramePr>
        <xdr:cNvPr id="2" name="Chart 1" descr="Chart type: Clustered Bar. 'Case' by 'Outcome'&#10;&#10;Description automatically generated">
          <a:extLst>
            <a:ext uri="{FF2B5EF4-FFF2-40B4-BE49-F238E27FC236}">
              <a16:creationId xmlns:a16="http://schemas.microsoft.com/office/drawing/2014/main" id="{6109BE34-5C75-490D-B011-0FBF517737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16</xdr:col>
      <xdr:colOff>177800</xdr:colOff>
      <xdr:row>0</xdr:row>
      <xdr:rowOff>171450</xdr:rowOff>
    </xdr:from>
    <xdr:to>
      <xdr:col>19</xdr:col>
      <xdr:colOff>177800</xdr:colOff>
      <xdr:row>50</xdr:row>
      <xdr:rowOff>139700</xdr:rowOff>
    </xdr:to>
    <mc:AlternateContent xmlns:mc="http://schemas.openxmlformats.org/markup-compatibility/2006" xmlns:a14="http://schemas.microsoft.com/office/drawing/2010/main">
      <mc:Choice Requires="a14">
        <xdr:graphicFrame macro="">
          <xdr:nvGraphicFramePr>
            <xdr:cNvPr id="4" name="First Issue Date 1">
              <a:extLst>
                <a:ext uri="{FF2B5EF4-FFF2-40B4-BE49-F238E27FC236}">
                  <a16:creationId xmlns:a16="http://schemas.microsoft.com/office/drawing/2014/main" id="{F3094F05-2AE3-E4DA-4A04-295CE64382CF}"/>
                </a:ext>
              </a:extLst>
            </xdr:cNvPr>
            <xdr:cNvGraphicFramePr/>
          </xdr:nvGraphicFramePr>
          <xdr:xfrm>
            <a:off x="0" y="0"/>
            <a:ext cx="0" cy="0"/>
          </xdr:xfrm>
          <a:graphic>
            <a:graphicData uri="http://schemas.microsoft.com/office/drawing/2010/slicer">
              <sle:slicer xmlns:sle="http://schemas.microsoft.com/office/drawing/2010/slicer" name="First Issue Date 1"/>
            </a:graphicData>
          </a:graphic>
        </xdr:graphicFrame>
      </mc:Choice>
      <mc:Fallback xmlns="">
        <xdr:sp macro="" textlink="">
          <xdr:nvSpPr>
            <xdr:cNvPr id="0" name=""/>
            <xdr:cNvSpPr>
              <a:spLocks noTextEdit="1"/>
            </xdr:cNvSpPr>
          </xdr:nvSpPr>
          <xdr:spPr>
            <a:xfrm>
              <a:off x="10833100" y="171450"/>
              <a:ext cx="1828800" cy="917575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12</xdr:row>
      <xdr:rowOff>50800</xdr:rowOff>
    </xdr:from>
    <xdr:to>
      <xdr:col>4</xdr:col>
      <xdr:colOff>355600</xdr:colOff>
      <xdr:row>32</xdr:row>
      <xdr:rowOff>50800</xdr:rowOff>
    </xdr:to>
    <xdr:graphicFrame macro="">
      <xdr:nvGraphicFramePr>
        <xdr:cNvPr id="2" name="Chart 1">
          <a:extLst>
            <a:ext uri="{FF2B5EF4-FFF2-40B4-BE49-F238E27FC236}">
              <a16:creationId xmlns:a16="http://schemas.microsoft.com/office/drawing/2014/main" id="{3A570D4D-0699-8EE9-5E86-D279F8DF16E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2</xdr:col>
      <xdr:colOff>603250</xdr:colOff>
      <xdr:row>1</xdr:row>
      <xdr:rowOff>19050</xdr:rowOff>
    </xdr:from>
    <xdr:to>
      <xdr:col>14</xdr:col>
      <xdr:colOff>165100</xdr:colOff>
      <xdr:row>26</xdr:row>
      <xdr:rowOff>139700</xdr:rowOff>
    </xdr:to>
    <xdr:graphicFrame macro="">
      <xdr:nvGraphicFramePr>
        <xdr:cNvPr id="2" name="Chart 1" descr="Chart type: Doughnut. High Court accounts for the majority of 'Instance Issued'.&#10;&#10;Description automatically generated">
          <a:extLst>
            <a:ext uri="{FF2B5EF4-FFF2-40B4-BE49-F238E27FC236}">
              <a16:creationId xmlns:a16="http://schemas.microsoft.com/office/drawing/2014/main" id="{E1A015C6-10D4-E0DD-6902-C9D8FF9CC5F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1</xdr:col>
      <xdr:colOff>76200</xdr:colOff>
      <xdr:row>20</xdr:row>
      <xdr:rowOff>3174</xdr:rowOff>
    </xdr:from>
    <xdr:to>
      <xdr:col>18</xdr:col>
      <xdr:colOff>222250</xdr:colOff>
      <xdr:row>47</xdr:row>
      <xdr:rowOff>57149</xdr:rowOff>
    </xdr:to>
    <xdr:graphicFrame macro="">
      <xdr:nvGraphicFramePr>
        <xdr:cNvPr id="2" name="Chart 1">
          <a:extLst>
            <a:ext uri="{FF2B5EF4-FFF2-40B4-BE49-F238E27FC236}">
              <a16:creationId xmlns:a16="http://schemas.microsoft.com/office/drawing/2014/main" id="{30455CE3-77B6-AF34-578B-C265B6F42EC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5</xdr:col>
      <xdr:colOff>139700</xdr:colOff>
      <xdr:row>0</xdr:row>
      <xdr:rowOff>0</xdr:rowOff>
    </xdr:from>
    <xdr:to>
      <xdr:col>17</xdr:col>
      <xdr:colOff>139700</xdr:colOff>
      <xdr:row>28</xdr:row>
      <xdr:rowOff>133350</xdr:rowOff>
    </xdr:to>
    <xdr:graphicFrame macro="">
      <xdr:nvGraphicFramePr>
        <xdr:cNvPr id="2" name="Chart 1">
          <a:extLst>
            <a:ext uri="{FF2B5EF4-FFF2-40B4-BE49-F238E27FC236}">
              <a16:creationId xmlns:a16="http://schemas.microsoft.com/office/drawing/2014/main" id="{E46EE790-6279-FF32-45F0-D1838ED24B5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139700</xdr:colOff>
      <xdr:row>28</xdr:row>
      <xdr:rowOff>127000</xdr:rowOff>
    </xdr:from>
    <xdr:to>
      <xdr:col>17</xdr:col>
      <xdr:colOff>139700</xdr:colOff>
      <xdr:row>57</xdr:row>
      <xdr:rowOff>76200</xdr:rowOff>
    </xdr:to>
    <xdr:graphicFrame macro="">
      <xdr:nvGraphicFramePr>
        <xdr:cNvPr id="4" name="Chart 3">
          <a:extLst>
            <a:ext uri="{FF2B5EF4-FFF2-40B4-BE49-F238E27FC236}">
              <a16:creationId xmlns:a16="http://schemas.microsoft.com/office/drawing/2014/main" id="{5FC41CE8-9D44-4F6D-A119-7E5845F08B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persons/person.xml><?xml version="1.0" encoding="utf-8"?>
<personList xmlns="http://schemas.microsoft.com/office/spreadsheetml/2018/threadedcomments" xmlns:x="http://schemas.openxmlformats.org/spreadsheetml/2006/main">
  <person displayName="Stuart Wallace" id="{A5449954-4E01-4924-B85F-EED45833C8C6}" userId="S::lawsdw@leeds.ac.uk::047d424b-1402-48b5-85d0-76a98db42c91" providerId="AD"/>
</personList>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tuart" refreshedDate="46218.540904166664" createdVersion="8" refreshedVersion="8" minRefreshableVersion="3" recordCount="54" xr:uid="{B1C6BFBE-30C3-4D40-8908-454F675E790F}">
  <cacheSource type="worksheet">
    <worksheetSource name="Table1"/>
  </cacheSource>
  <cacheFields count="17">
    <cacheField name="Case" numFmtId="0">
      <sharedItems/>
    </cacheField>
    <cacheField name="First Issue Date" numFmtId="14">
      <sharedItems containsSemiMixedTypes="0" containsNonDate="0" containsDate="1" containsString="0" minDate="2000-12-13T00:00:00" maxDate="2026-02-06T00:00:00" count="53">
        <d v="2007-01-24T00:00:00"/>
        <d v="2000-12-13T00:00:00"/>
        <d v="2001-05-02T00:00:00"/>
        <d v="2002-01-22T00:00:00"/>
        <d v="2003-07-30T00:00:00"/>
        <d v="2004-12-03T00:00:00"/>
        <d v="2006-04-12T00:00:00"/>
        <d v="2007-07-02T00:00:00"/>
        <d v="2008-04-15T00:00:00"/>
        <d v="2015-12-16T00:00:00"/>
        <d v="2019-03-01T00:00:00"/>
        <d v="2021-11-01T00:00:00"/>
        <d v="2021-12-22T00:00:00"/>
        <d v="2024-02-09T00:00:00"/>
        <d v="2026-02-05T00:00:00"/>
        <d v="2021-05-13T00:00:00"/>
        <d v="2023-06-15T00:00:00"/>
        <d v="2024-04-17T00:00:00"/>
        <d v="2024-05-14T00:00:00"/>
        <d v="2025-01-29T00:00:00"/>
        <d v="2001-12-05T00:00:00"/>
        <d v="2002-01-15T00:00:00"/>
        <d v="2002-02-14T00:00:00"/>
        <d v="2002-07-30T00:00:00"/>
        <d v="2002-11-25T00:00:00"/>
        <d v="2002-12-19T00:00:00"/>
        <d v="2003-02-28T00:00:00"/>
        <d v="2003-04-10T00:00:00"/>
        <d v="2003-04-16T00:00:00"/>
        <d v="2004-10-07T00:00:00"/>
        <d v="2006-03-28T00:00:00"/>
        <d v="2006-11-16T00:00:00"/>
        <d v="2006-12-13T00:00:00"/>
        <d v="2010-11-10T00:00:00"/>
        <d v="2018-06-27T00:00:00"/>
        <d v="2018-07-18T00:00:00"/>
        <d v="2024-05-13T00:00:00"/>
        <d v="2001-03-28T00:00:00"/>
        <d v="2006-04-10T00:00:00"/>
        <d v="2008-12-19T00:00:00"/>
        <d v="2014-07-04T00:00:00"/>
        <d v="2015-02-05T00:00:00"/>
        <d v="2016-05-20T00:00:00"/>
        <d v="2016-10-19T00:00:00"/>
        <d v="2017-07-04T00:00:00"/>
        <d v="2017-11-28T00:00:00"/>
        <d v="2018-08-30T00:00:00"/>
        <d v="2020-02-07T00:00:00"/>
        <d v="2024-02-28T00:00:00"/>
        <d v="2013-01-29T00:00:00"/>
        <d v="2016-01-19T00:00:00"/>
        <d v="2016-01-22T00:00:00"/>
        <d v="2016-02-19T00:00:00"/>
      </sharedItems>
    </cacheField>
    <cacheField name="First Issue of DoI" numFmtId="0">
      <sharedItems/>
    </cacheField>
    <cacheField name="Instance Issued" numFmtId="0">
      <sharedItems containsBlank="1" count="4">
        <s v="Court of Appeal"/>
        <s v="High Court"/>
        <s v="Apex"/>
        <m u="1"/>
      </sharedItems>
    </cacheField>
    <cacheField name="Final Appeal" numFmtId="0">
      <sharedItems/>
    </cacheField>
    <cacheField name="Final Judgment Date" numFmtId="14">
      <sharedItems containsSemiMixedTypes="0" containsNonDate="0" containsDate="1" containsString="0" minDate="2001-03-08T00:00:00" maxDate="2026-06-19T00:00:00"/>
    </cacheField>
    <cacheField name="Outcome" numFmtId="0">
      <sharedItems containsBlank="1" count="8">
        <s v="Devolved Legislation"/>
        <s v="Overturned"/>
        <s v="Pending"/>
        <s v="Primary Legislation"/>
        <s v="Remedial Order"/>
        <s v="Secondary Legislation"/>
        <m u="1"/>
        <s v="Previously addressed - primary legislation" u="1"/>
      </sharedItems>
    </cacheField>
    <cacheField name="Issue" numFmtId="0">
      <sharedItems longText="1"/>
    </cacheField>
    <cacheField name="Legislation Subject to Declaration of Incompatibility" numFmtId="0">
      <sharedItems/>
    </cacheField>
    <cacheField name="Post-HRA Primary Legislation Amending" numFmtId="0">
      <sharedItems/>
    </cacheField>
    <cacheField name="s.19(1)(b) Statement" numFmtId="0">
      <sharedItems/>
    </cacheField>
    <cacheField name="JCHR Treatment" numFmtId="0">
      <sharedItems/>
    </cacheField>
    <cacheField name="JCHR Report Link" numFmtId="0">
      <sharedItems longText="1"/>
    </cacheField>
    <cacheField name="Commentary on JCHR Scrutiny" numFmtId="0">
      <sharedItems containsBlank="1" longText="1"/>
    </cacheField>
    <cacheField name="Remedy" numFmtId="0">
      <sharedItems/>
    </cacheField>
    <cacheField name="Remedy Order into Force" numFmtId="0">
      <sharedItems containsNonDate="0" containsDate="1" containsString="0" containsBlank="1" minDate="2001-11-26T00:00:00" maxDate="2023-02-24T00:00:00"/>
    </cacheField>
    <cacheField name="Violation Coded" numFmtId="0">
      <sharedItems/>
    </cacheField>
  </cacheFields>
  <extLst>
    <ext xmlns:x14="http://schemas.microsoft.com/office/spreadsheetml/2009/9/main" uri="{725AE2AE-9491-48be-B2B4-4EB974FC3084}">
      <x14:pivotCacheDefinition pivotCacheId="2034940389"/>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4">
  <r>
    <s v="Smith v Scott"/>
    <x v="0"/>
    <s v="[2007] CSIH 9"/>
    <x v="0"/>
    <s v="[2007] CSIH 9"/>
    <d v="2007-01-24T00:00:00"/>
    <x v="0"/>
    <s v="Blanket ban on prisoners voting in elections violated right to vote in free elections"/>
    <s v="s.3 Representation of the People Act 1983"/>
    <s v="N/A"/>
    <s v="Pre-HRA"/>
    <s v="Pre-JCHR"/>
    <s v="Pre-JCHR"/>
    <s v="N/A"/>
    <s v="Scottish Elections (Franchise and Representation) Act 2020"/>
    <m/>
    <s v="N"/>
  </r>
  <r>
    <s v="R (Alconbury Developments Ltd.) v Secretary of State for the Environment, Transport and the Regions"/>
    <x v="1"/>
    <s v="[2000] EWHC Admin 432"/>
    <x v="1"/>
    <s v="[2001] UKHL 23"/>
    <d v="2001-05-09T00:00:00"/>
    <x v="1"/>
    <s v="Minister’s role in formulating planning policy and deciding on planning applications violated right to hearing by fair and impartial tribunal"/>
    <s v="s.77, 78, 79 Town and Country Planning Act 1990"/>
    <s v="Overturned"/>
    <s v="Pre-HRA"/>
    <s v="Overturned"/>
    <s v="Pre-HRA"/>
    <s v="Overturned"/>
    <s v="Overturned"/>
    <m/>
    <s v="E"/>
  </r>
  <r>
    <s v="Wilson v First County Trust Ltd (no.2)"/>
    <x v="2"/>
    <s v="[2001] EWCA Civ 633"/>
    <x v="0"/>
    <s v="[2003] UKHL 40"/>
    <d v="2003-07-10T00:00:00"/>
    <x v="1"/>
    <s v="Absolute bar on enforcement of a credit agreement not signed by the debtor was a disproportionate interference with lender’s property rights."/>
    <s v="s. 127(3) of the Consumer Credit Act 1974"/>
    <s v="Overturned"/>
    <s v="Pre-HRA"/>
    <s v="Overturned"/>
    <s v="Pre-HRA"/>
    <s v="Overturned"/>
    <s v="Overturned"/>
    <m/>
    <s v="EM"/>
  </r>
  <r>
    <s v="Matthews v Ministry of Defence"/>
    <x v="3"/>
    <s v="[2002] EWHC 13 (QB)"/>
    <x v="1"/>
    <s v="[2003] UKHL 4"/>
    <d v="2003-02-13T00:00:00"/>
    <x v="1"/>
    <s v="The absolute ban on suing the State for injuries caused by acts or omissions (before 1987) unduly restricted access to courts and a fair trial."/>
    <s v="s.10 of the Crown Proceedings Act 1947"/>
    <s v="Overturned"/>
    <s v="Pre-HRA"/>
    <s v="Overturned"/>
    <s v="Pre-HRA"/>
    <s v="Overturned"/>
    <s v="Overturned"/>
    <m/>
    <s v="E"/>
  </r>
  <r>
    <s v="R (Uttley) v Secretary of State for the Home Department"/>
    <x v="4"/>
    <s v="[2003] EWCA Civ 1130"/>
    <x v="0"/>
    <s v="[2004] UKHL 38"/>
    <d v="2004-07-22T00:00:00"/>
    <x v="1"/>
    <s v="Imposition of a licence period on release from prison was a heavier penalty because it could not have been imposed when claimant was first detained and violated the principle of non-retroactivity. "/>
    <s v="s.33(2), 37(4)(a) and 39 Criminal Justice Act 1991"/>
    <s v="Overturned"/>
    <s v="Pre-HRA"/>
    <s v="Overturned"/>
    <s v="Pre-HRA"/>
    <s v="Overturned"/>
    <s v="Overturned"/>
    <m/>
    <s v="F"/>
  </r>
  <r>
    <s v="R (MH) v Secretary of State for Health"/>
    <x v="5"/>
    <s v="[2004] EWCA Civ 1609"/>
    <x v="0"/>
    <s v="[2005] UKHL 60"/>
    <d v="2005-10-20T00:00:00"/>
    <x v="1"/>
    <s v="Claimant unable to challenge lawfulness of detention under the mental health act while proceedings determining who could act on her behalf were pending. Violated right to liberty and security."/>
    <s v="s.2 Mental Health Act 1983"/>
    <s v="Overturned"/>
    <s v="Pre-HRA"/>
    <s v="Overturned"/>
    <s v="Pre-HRA"/>
    <s v="Overturned"/>
    <s v="Overturned"/>
    <m/>
    <s v="D"/>
  </r>
  <r>
    <s v="Re MB"/>
    <x v="6"/>
    <s v="[2006] EWHC 1000 (Admin)"/>
    <x v="1"/>
    <s v="[2007] UKHL 46"/>
    <d v="2007-10-31T00:00:00"/>
    <x v="1"/>
    <s v="Claimant’s inability to make representations at hearing imposing non-derogating control order on him violated right to a fair trial."/>
    <s v="s.3 Prevention of Terrorism Act 2005"/>
    <s v="Overturned"/>
    <s v="No"/>
    <s v="Overturned"/>
    <s v="https://publications.parliament.uk/pa/jt200405/jtselect/jtrights/61/6102.htm; https://publications.parliament.uk/pa/jt200405/jtselect/jtrights/68/6802.htm"/>
    <s v="Overturned"/>
    <s v="Overturned"/>
    <m/>
    <s v="E"/>
  </r>
  <r>
    <s v="Nasseri v Secretary of State for the Home Department"/>
    <x v="7"/>
    <s v="[2007] EWHC 1548 (Admin)"/>
    <x v="1"/>
    <s v="[2009] UKHL 23"/>
    <d v="2009-05-06T00:00:00"/>
    <x v="1"/>
    <s v="Measures preventing a minister from evaluating the risk in a receiving country of the claimant being subjected to treatment contrary to the Convention violated the prohibition on torture."/>
    <s v="Sch 3, para 4, Asylum and Immigration (Treatment of Claimants, etc.) Act 2004"/>
    <s v="Overturned"/>
    <s v="No"/>
    <s v="Overturned"/>
    <s v="https://publications.parliament.uk/pa/jt200304/jtselect/jtrights/35/3502.htm; https://publications.parliament.uk/pa/jt200304/jtselect/jtrights/130/13002.htm"/>
    <s v="Overturned"/>
    <s v="Overturned"/>
    <m/>
    <s v="B"/>
  </r>
  <r>
    <s v="R (Wayne Thomas Black) v Secretary of State for Justice"/>
    <x v="8"/>
    <s v="[2008] EWCA Civ 359"/>
    <x v="0"/>
    <s v="[2009] UKHL 1"/>
    <d v="2009-01-21T00:00:00"/>
    <x v="1"/>
    <s v="Ministerial power to override recommendations of Parole Board breached right to liberty and security. "/>
    <s v="s.35(1) Criminal Justice Act 1991"/>
    <s v="Overturned"/>
    <s v="Pre-HRA"/>
    <s v="Overturned"/>
    <s v="Pre-HRA"/>
    <s v="Overturned"/>
    <s v="Overturned"/>
    <m/>
    <s v="D"/>
  </r>
  <r>
    <s v="Northern Ireland Human Rights Commission, Re Judicial Review"/>
    <x v="9"/>
    <s v="[2015] NIQB 102"/>
    <x v="1"/>
    <s v="[2018] UKSC 27"/>
    <d v="2018-06-07T00:00:00"/>
    <x v="1"/>
    <s v="the law on the termination of pregnancies in Northern Ireland was incompatible with the right to private and family life because it failed to provide appropriate exceptions. "/>
    <s v="s.58 and 59 Offences against the Person Act 1861; s.25(1) Criminal Justice Act (Northern Ireland) 1945"/>
    <s v="Overturned"/>
    <s v="Pre-HRA"/>
    <s v="Overturned"/>
    <s v="Pre-HRA"/>
    <s v="Overturned"/>
    <s v="Overturned"/>
    <m/>
    <s v="G"/>
  </r>
  <r>
    <s v="R (Joint Council for the Welfare of Immigrants) v Secretary of State for the Home Department"/>
    <x v="10"/>
    <s v="[2019] EWHC 452 (Admin)"/>
    <x v="1"/>
    <s v="[2020] EWCA Civ 542"/>
    <d v="2020-04-21T00:00:00"/>
    <x v="1"/>
    <s v="Obligation on landlords to ensure they did not provide private accommodation to tenants who were disqualified because of their immigration status was discriminatory"/>
    <s v="s. 20–37 Immigration Act 2014"/>
    <s v="Overturned"/>
    <s v="No"/>
    <s v="Overturned"/>
    <s v="https://publications.parliament.uk/pa/jt201314/jtselect/jtrights/142/142.pdf; https://publications.parliament.uk/pa/jt201314/jtselect/jtrights/102/102.pdf"/>
    <s v="Overturned"/>
    <s v="Overturned"/>
    <m/>
    <s v="GL"/>
  </r>
  <r>
    <s v="In the matter of an application by JR123 for judicial review"/>
    <x v="11"/>
    <s v="[2021] NIQB 97"/>
    <x v="1"/>
    <s v="[2025] UKSC 8"/>
    <d v="2025-03-06T00:00:00"/>
    <x v="1"/>
    <s v="Legislation which prevented convictions leading to sentences of imprisonment exceeding 30 months from ever becoming spent was incompatible with right to private and family life "/>
    <s v="Article 6(1) Rehabilitation of Offenders (NI) Order 1978"/>
    <s v="Overturned"/>
    <s v="Pre-HRA"/>
    <s v="Overturned"/>
    <s v="All Secondary Legislation "/>
    <s v="Overturned"/>
    <s v="Overturned"/>
    <m/>
    <s v="G"/>
  </r>
  <r>
    <s v="R v Marks, Morgan, Lynch and Heaney"/>
    <x v="12"/>
    <s v="[2021] NICA 67"/>
    <x v="0"/>
    <s v="[2023] UKSC 14"/>
    <d v="2023-02-22T00:00:00"/>
    <x v="1"/>
    <s v="Legislation which meant terrorist prisoners sentenced to 12+ months in prison had to serve 2/3 of their sentences before being considered for release, rather than being automatically released half-way through, was a retrospective punishment violating Article 7"/>
    <s v="s.30 Counter-Terrorism and Sentencing Act 2021"/>
    <s v="Overturned"/>
    <s v="No"/>
    <s v="Overturned"/>
    <s v="https://committees.parliament.uk/work/142/legislative-scrutiny-counter-terrorism-sentencing-and-release-bill/publications/"/>
    <s v="Overturned"/>
    <s v="Overturned"/>
    <m/>
    <s v="F"/>
  </r>
  <r>
    <s v="R (Quaye) v Secretary of State for Justice "/>
    <x v="13"/>
    <s v="[2024] EWHC 211 (Admin)"/>
    <x v="1"/>
    <s v="[2025] EWCA Civ 226"/>
    <d v="2025-03-11T00:00:00"/>
    <x v="1"/>
    <s v="Offenders aged 18 at sentencing treated differently from those under 18 at the time of the offence found to be discriminatory"/>
    <s v="s.27A(1) and 27A(11) Crime (Sentences) Act 1997"/>
    <s v="s.128(1) Police, Crime, Sentencing and Courts Act 2022"/>
    <s v="No"/>
    <s v="Overturned"/>
    <s v="https://committees.parliament.uk/publications/7421/documents/77687/default/"/>
    <s v="Overturned"/>
    <s v="Overturned"/>
    <m/>
    <s v="DL"/>
  </r>
  <r>
    <s v="Hirst v Chief Constable of Scotland"/>
    <x v="14"/>
    <s v="[2026] CSOH 8 "/>
    <x v="1"/>
    <s v="[2026] CSIH 31"/>
    <d v="2026-06-18T00:00:00"/>
    <x v="1"/>
    <s v="Legislation creating immunity from legal action for malicious prosecution unduly restricted access to court"/>
    <s v="s.170 Criminal Procedure (Scotland) Act 1995"/>
    <s v="Overturned"/>
    <s v="Pre-HRA"/>
    <s v="Pre-JCHR"/>
    <s v="Pre-HRA"/>
    <s v="N/A"/>
    <s v="Overturned"/>
    <m/>
    <s v="E"/>
  </r>
  <r>
    <s v="In the matter of an application by ‘JR111’ for judicial review"/>
    <x v="15"/>
    <s v="[2021] NIQB 48"/>
    <x v="1"/>
    <s v="[2021] NIQB 48"/>
    <d v="2021-05-13T00:00:00"/>
    <x v="2"/>
    <s v="Requirement for person seeking gender recognition certificate to prove they had a gender dysphoria “disorder” violated Article 8 rights"/>
    <s v="s. 2(1)(a) and 25(1) Gender Recognition Act 2004"/>
    <s v="N/A"/>
    <s v="No"/>
    <s v="Not Identified"/>
    <s v="https://publications.parliament.uk/pa/jt200203/jtselect/jtrights/188/188.pdf"/>
    <s v="[62] &quot;applicants are very unlikely to be subjected, through the need to provide evidence to the Panel, to a violation of their right to respect for private and  family life under ECHR Article 8&quot;. "/>
    <s v="Pending"/>
    <m/>
    <s v="G"/>
  </r>
  <r>
    <s v="Dean v Mitchell "/>
    <x v="16"/>
    <s v="[2023] EWHC 1479"/>
    <x v="1"/>
    <s v="[2023] EWHC 1479"/>
    <d v="2023-06-15T00:00:00"/>
    <x v="2"/>
    <s v="Rules preventing mobile home residents from gaining security of tenure where they moved to their site prior to the granting of planning permission violated article 8"/>
    <s v="s.1 Mobile Homes Act 1983"/>
    <s v="s.206 Housing Act 2004"/>
    <s v="No"/>
    <s v="Not Identified"/>
    <s v="https://publications.parliament.uk/pa/jt200304/jtselect/jtrights/64/6405.htm; https://publications.parliament.uk/pa/jt200304/jtselect/jtrights/49/49.pdf;"/>
    <m/>
    <s v="Pending"/>
    <m/>
    <s v="G"/>
  </r>
  <r>
    <s v="Secretary of State for Business and Trade v Mercer"/>
    <x v="17"/>
    <s v="[2024] UKSC 12"/>
    <x v="2"/>
    <s v="[2024] UKSC 12"/>
    <d v="2024-04-17T00:00:00"/>
    <x v="2"/>
    <s v="Workers who participated in trade union activities and suffered detriments other than dismissal were not adequately protected by the law"/>
    <s v="s.146 of Trade Union and Labour Relations (Consolidation) Act 1992"/>
    <s v="s.31 Employment Relations Act 2004"/>
    <s v="No"/>
    <s v="Not Identified"/>
    <s v="https://publications.parliament.uk/pa/jt200304/jtselect/jtrights/34/34.pdf; https://publications.parliament.uk/pa/jt200304/jtselect/jtrights/49/49.pdf; https://publications.parliament.uk/pa/jt200304/jtselect/jtrights/64/64.pdf; https://publications.parliament.uk/pa/jt200304/jtselect/jtrights/102/102.pdf; https://publications.parliament.uk/pa/jt200304/jtselect/jtrights/157/157.pdf; https://publications.parliament.uk/pa/jt200304/jtselect/jtrights/182/18207.htm"/>
    <m/>
    <s v="Pending"/>
    <m/>
    <s v="J"/>
  </r>
  <r>
    <s v="Smith v SSHD"/>
    <x v="18"/>
    <s v="[2024] EWHC 1137 (Admin)"/>
    <x v="1"/>
    <s v="[2024] EWHC 1137 (Admin)"/>
    <d v="2024-05-14T00:00:00"/>
    <x v="2"/>
    <s v="Legislation which prohibited people who had been directed to leave an unauthorised encampment from returning for a period of 12 months was found to be discriminatory"/>
    <s v="s.60C(3), 61(4ZA)(a), 62(1A)(a) and 62B(2) Criminal  Justice and Public Order Act 1994"/>
    <s v="s.84  Police, Crime, Sentencing and Courts Act 2022"/>
    <s v="No"/>
    <s v="Identified"/>
    <s v="https://committees.parliament.uk/publications/6554/documents/70980/default/"/>
    <s v="[39] Clauses 61 to 63 of the Bill have the potential to discriminate against Gypsy, Roma and Traveller people, putting at risk their right to practise their culture without being unfairly criminalised and are likely to be subject to legal challenge, if unaltered."/>
    <s v="Appeal"/>
    <m/>
    <s v="GL"/>
  </r>
  <r>
    <s v="Kingdom of Spain v Lorenzo "/>
    <x v="19"/>
    <s v="[2025] EWCA Civ 59"/>
    <x v="0"/>
    <s v="[2025] EWCA Civ 59"/>
    <d v="2025-01-29T00:00:00"/>
    <x v="2"/>
    <s v="Spain could not claim immunity from race discrimination case brought by dual national employee at embassy"/>
    <s v="s.4(2)(a) State Immunity Act 1978"/>
    <s v="N/A"/>
    <s v="Pre-HRA"/>
    <s v="Pre-JCHR"/>
    <s v="Pre-HRA"/>
    <s v="N/A"/>
    <s v="Pending"/>
    <m/>
    <s v="E"/>
  </r>
  <r>
    <s v="International Transport Roth GmbH v Secretary of State for the Home Department"/>
    <x v="20"/>
    <s v="[2001] 12 WLUK 102"/>
    <x v="1"/>
    <s v="[2002] EWCA Civ 158"/>
    <d v="2002-02-22T00:00:00"/>
    <x v="3"/>
    <s v="Scheme which penalised carriers for negligently or intentionally allowing stowaways in their vehicles to enter the UK placed an excessive burden on carriers and lacked sufficient safeguards in violation of Articles 6 and Article 1 of Protocol 1"/>
    <s v="Part II of the Immigration and Asylum Act 1999"/>
    <s v="N/A"/>
    <s v="No"/>
    <s v="Pre-JCHR"/>
    <s v="Pre-JCHR"/>
    <s v="N/A"/>
    <s v="Section 125 and Schedule 8 Nationality, Immigration and Asylum Act 2002"/>
    <m/>
    <s v="EM"/>
  </r>
  <r>
    <s v="McR’s Application for Judicial Review"/>
    <x v="21"/>
    <s v="[2002] NIQB 58"/>
    <x v="1"/>
    <s v="[2002] NIQB 58"/>
    <d v="2002-01-15T00:00:00"/>
    <x v="3"/>
    <s v="Criminalisation of homosexual activity in Northern Ireland violated the right to private and family life"/>
    <s v="s.62 of the Offences Against the Person Act 1861"/>
    <s v="N/A"/>
    <s v="Pre-HRA"/>
    <s v="Pre-JCHR"/>
    <s v="Pre-JCHR"/>
    <s v="N/A"/>
    <s v="Schedule 6 paragraph 4, and Schedule 7 Sexual Offences Act 2003"/>
    <m/>
    <s v="G"/>
  </r>
  <r>
    <s v="R (Wilkinson) v Inland Revenue Commissioners"/>
    <x v="22"/>
    <s v="[2002] EWHC 182 (Admin)"/>
    <x v="1"/>
    <s v="[2005] UKHL 30"/>
    <d v="2005-05-05T00:00:00"/>
    <x v="3"/>
    <s v="Law which granted tax concessions to widows, but not widowers, discriminated unjustly against men. "/>
    <s v="s.262 Income and Corporation Taxes Act 1988"/>
    <s v="N/A"/>
    <s v="Pre-HRA"/>
    <s v="Pre-JCHR"/>
    <s v="Pre-JCHR"/>
    <s v="N/A"/>
    <s v="Sections 34(1), 139, and Schedule 20 Finance Act 1999"/>
    <m/>
    <s v="ML"/>
  </r>
  <r>
    <s v="R (Hooper and others) v Secretary of State for Work and Pensions"/>
    <x v="22"/>
    <s v="[2002] EWHC 191 (Admin)"/>
    <x v="1"/>
    <s v="[2005] UKHL 29"/>
    <d v="2005-05-05T00:00:00"/>
    <x v="3"/>
    <s v="Failure to provide equivalent benefits to widowers as widows received unlawfully discriminated on the grounds of sex."/>
    <s v="s.36 and 37 Social Security Contributions and Benefit Act 1992"/>
    <s v="N/A"/>
    <s v="Pre-HRA"/>
    <s v="Pre-JCHR"/>
    <s v="Pre-JCHR"/>
    <s v="N/A"/>
    <s v="Section 54(1) Welfare Reform and Pensions Act 1999"/>
    <m/>
    <s v="GM"/>
  </r>
  <r>
    <s v="A and others v Secretary of State for the Home Department"/>
    <x v="23"/>
    <s v="[2002] 7 WLUK 812"/>
    <x v="1"/>
    <s v="[2004] UKHL 56"/>
    <d v="2004-12-16T00:00:00"/>
    <x v="3"/>
    <s v="Non-nationals subject to indefinite detention under terrorism legislation were unlawfully discriminated against"/>
    <s v="s.23 Anti-terrorism, Crime and Security Act 2001"/>
    <s v="N/A"/>
    <s v="No"/>
    <s v="Identified"/>
    <s v="https://publications.parliament.uk/pa/jt200102/jtselect/jtrights/037/3702.htm"/>
    <s v="[38] Second, by relying on immigration legislation to provide for the detention of suspected international terrorists, the Bill risks discriminating, in the authorization of detention without charge, between those suspected international terrorists who are subject to immigration control and those who have an unconditional right to remain in the United Kingdom. We are concerned that this might lead to discrimination in the enjoyment of the right to liberty on the ground of nationality. If that could not be shown to have an objective, rational and proportionate justification, it might lead to actions which would be incompatible with Article 5 of the ECHR either taken alone or in combination with the right to be free of discrimination in the enjoyment of Convention rights under Article 14 of the ECHR. It could also lead to violations of the right to be free of discrimination under Article 26 and the right to liberty under Article 9 of the ICCPR. "/>
    <s v="Prevention of Terrorism Act 2005"/>
    <m/>
    <s v="DL"/>
  </r>
  <r>
    <s v="R (Anderson) v Secretary of State for the Home Department"/>
    <x v="24"/>
    <s v="[2002] UKHL 46"/>
    <x v="2"/>
    <s v="[2002] UKHL 46"/>
    <d v="2002-11-25T00:00:00"/>
    <x v="3"/>
    <s v="Ministerial power to set minimum period of detention for life sentence prisoner violated right to fair trial under Article 6 as judicial function i.e. sentencing cannot be performed by the executive."/>
    <s v="s.29 Crime (Sentences) Act 1997"/>
    <s v="N/A"/>
    <s v="Pre-HRA"/>
    <s v="Pre-JCHR"/>
    <s v="Pre-JCHR"/>
    <s v="N/A"/>
    <s v="Sections 303(b)(i), 332 and Schedule 37, Part 8 Criminal Justice Act 2003"/>
    <m/>
    <s v="E"/>
  </r>
  <r>
    <s v="R (D) v Secretary of State for the Home Department"/>
    <x v="25"/>
    <s v="[2002] EWHC 2805 (Admin)"/>
    <x v="1"/>
    <s v="[2002] EWHC 2805 (Admin)"/>
    <d v="2002-12-19T00:00:00"/>
    <x v="3"/>
    <s v="Home Secretary’s discretion over whether to refer cases to the Parole Board violated right to take proceedings to test lawfulness of detention"/>
    <s v="s.74  Mental Health Act 1983"/>
    <s v="N/A"/>
    <s v="Pre-HRA"/>
    <s v="Pre-JCHR"/>
    <s v="Pre-JCHR"/>
    <s v="N/A"/>
    <s v="Section 295 of the Criminal Justice Act 2003"/>
    <m/>
    <s v="D"/>
  </r>
  <r>
    <s v="Blood and Tarbuck v Secretary of State for Health"/>
    <x v="26"/>
    <s v="Unreported"/>
    <x v="1"/>
    <s v="Unreported"/>
    <d v="2003-02-28T00:00:00"/>
    <x v="3"/>
    <s v="Rules which prevented the entry of a deceased father's name on the birth certificate of his child were discriminatory"/>
    <s v="s.28(6)(b) Human Fertilisation and Embryology Act 1990"/>
    <s v="N/A"/>
    <s v="Pre-HRA"/>
    <s v="Pre-JCHR"/>
    <s v="Pre-JCHR"/>
    <s v="N/A"/>
    <s v="Human Fertilisation and Embryology (Deceased Fathers) Act 2003"/>
    <m/>
    <s v="GL"/>
  </r>
  <r>
    <s v="Bellinger v Bellinger"/>
    <x v="27"/>
    <s v="[2003] UKHL 21"/>
    <x v="2"/>
    <s v="[2003] UKHL 21"/>
    <d v="2003-04-10T00:00:00"/>
    <x v="3"/>
    <s v="Refusal to recognise the validity of marriage between post-operative transsexual and male violated rights to private and family life and to marry. "/>
    <s v="s.11(c) Matrimonial Causes Act 1973"/>
    <s v="N/A"/>
    <s v="Pre-HRA"/>
    <s v="Pre-JCHR"/>
    <s v="Pre-JCHR"/>
    <s v="N/A"/>
    <s v="Sch.7(2) para.27 Marriage (Same Sex Couples) Act 2013 "/>
    <m/>
    <s v="GK"/>
  </r>
  <r>
    <s v="R (M) v Secretary of State for Health"/>
    <x v="28"/>
    <s v="[2003] EWHC 1094 (Admin)"/>
    <x v="1"/>
    <s v="[2003] EWHC 1094 (Admin)"/>
    <d v="2003-04-16T00:00:00"/>
    <x v="3"/>
    <s v="Rules which automatically appointed claimant’s adoptive father as nearest relative enabling them to access confidential medical records were incompatible with claimant’s right to private and family life. "/>
    <s v="s.26 and 29 Mental Health Act 1983"/>
    <s v="N/A"/>
    <s v="Pre-HRA"/>
    <s v="Pre-JCHR"/>
    <s v="Pre-JCHR"/>
    <s v="N/A"/>
    <s v="Sections 23-26 Mental Health  Act 2007"/>
    <m/>
    <s v="G"/>
  </r>
  <r>
    <s v="R (Sylviane Pierrette Morris) v Westminster City Council and First Secretary of State (no.3)"/>
    <x v="29"/>
    <s v="[2004] EWHC 2191 (Admin)"/>
    <x v="1"/>
    <s v="[2005] EWCA Civ 1184"/>
    <d v="2005-10-14T00:00:00"/>
    <x v="3"/>
    <s v="Rules which disregarded children subject to immigration control when local authorities determined the prioritisation of accommodation needs unlawfully discriminated against a family."/>
    <s v="s.185(4) Housing Act 1996"/>
    <s v="N/A"/>
    <s v="Pre-HRA"/>
    <s v="Pre-JCHR"/>
    <s v="Pre-JCHR"/>
    <s v="N/A"/>
    <s v="Schedule 15, Housing and Regeneration Act 2008"/>
    <m/>
    <s v="GL"/>
  </r>
  <r>
    <s v="R (Gabaj) v First Secretary of State"/>
    <x v="30"/>
    <s v="Unreported"/>
    <x v="1"/>
    <s v="Unreported"/>
    <d v="2006-03-28T00:00:00"/>
    <x v="3"/>
    <s v="Rules which disregarded a pregnant woman who was ineligible for housing assistance when local authorities determined the prioritisation of accommodation needs unlawfully discriminated against the family."/>
    <s v="s.185(4) Housing Act 1996"/>
    <s v="N/A"/>
    <s v="Pre-HRA"/>
    <s v="Pre-JCHR"/>
    <s v="Pre-JCHR"/>
    <s v="N/A"/>
    <s v="Schedule 15, Housing and Regeneration Act 2008"/>
    <m/>
    <s v="GL"/>
  </r>
  <r>
    <s v="R (June Wright; (2) Khemraj Jummun; (3) Mary Quinn; (4) Barbara Gambier) v Secretary of State for Health; Secretary of State for Education &amp; Skills"/>
    <x v="31"/>
    <s v="[2006] EWHC 2886 (Admin)"/>
    <x v="1"/>
    <s v="[2009] UKHL 3"/>
    <d v="2009-01-21T00:00:00"/>
    <x v="3"/>
    <s v="Legislation which allowed government ministers to ban care workers from working with vulnerable adults lacked sufficient safeguards and violated article 8."/>
    <s v="82(4)(b) Care Standards Act 2000"/>
    <s v="N/A"/>
    <s v="Pre-HRA"/>
    <s v="Pre-JCHR"/>
    <s v="Pre-JCHR"/>
    <s v="N/A"/>
    <s v="Schedule 10 Para 1 Safeguarding Vulnerable Groups Act 2006"/>
    <m/>
    <s v="EG"/>
  </r>
  <r>
    <s v="R (Clift) v Secretary of State for the Home Department; Secretary of State for the Home Department v Hindawi and another"/>
    <x v="32"/>
    <s v="[2006] UKHL 54"/>
    <x v="2"/>
    <s v="[2006] UKHL 54"/>
    <d v="2006-12-13T00:00:00"/>
    <x v="3"/>
    <s v="Early release regime discriminated against prisoners subject to expulsion because their cases could not be reviewed by the Parole Board in the same manner as other prisoners"/>
    <s v="s.46(1) and 50(2) Criminal Justice Act 1991"/>
    <s v="N/A"/>
    <s v="Pre-HRA"/>
    <s v="Pre-JCHR"/>
    <s v="Pre-JCHR"/>
    <s v="N/A"/>
    <s v="Schedule 28, Part 2  Criminal Justice and Immigration Act 2008 "/>
    <m/>
    <s v="DL"/>
  </r>
  <r>
    <s v="R (Royal College of Nursing and others) v Secretary of State for Home Department"/>
    <x v="33"/>
    <s v="[2010] EWHC 2761 (Admin) "/>
    <x v="1"/>
    <s v="[2010] EWHC 2761 (Admin) "/>
    <d v="2010-11-10T00:00:00"/>
    <x v="3"/>
    <s v="A person convicted or cautioned for listed offences under the Safeguarding Vulnerable Groups Act 2006 (Prescribed Criteria and Miscellaneous Provisions) Regulations 2009 Sch.1 para.3 was listed and barred from working with children or vulnerable adults. The inability to make representations prior to being placed on list was found incompatible with the ECHR"/>
    <s v="Sch 3 Safeguarding Vulnerable Groups Act 2006"/>
    <s v="N/A"/>
    <s v="No"/>
    <s v="Identified"/>
    <s v="https://publications.parliament.uk/pa/jt200506/jtselect/jtrights/241/24105.htm"/>
    <s v="[1.42] &quot;While automatic inclusion on the barred lists may be justified in certain circumstances, the failure of the Government to specify the circumstances when automatic inclusion will be imposed make it impossible to assess whether the scheme for automatic inclusion envisaged by the Bill will comply with Article 8(2) ECHR and Article 6 ECHR. We consider that where there is no right to make representations, or to appeal there remains some risk that in future cases, the decision making process of the IBB will not comply with the due process rights guaranteed by Article 6 ECHR. For the same reason, we consider that there may also be a risk of incompatibility with the procedural requirements of Article 8 ECHR. We draw this to the attention of both Houses&quot;. "/>
    <s v="Section 67(2) and (6) of the Protection of Freedoms Act 2012"/>
    <m/>
    <s v="EG"/>
  </r>
  <r>
    <s v="R (Steinfeld and Keidan) v Secretary of State for International Development"/>
    <x v="34"/>
    <s v="[2018] UKSC 32"/>
    <x v="2"/>
    <s v="[2018] UKSC 32"/>
    <d v="2018-06-27T00:00:00"/>
    <x v="3"/>
    <s v="Inability of opposite sex couples to have civil partnerships found to be discriminatory"/>
    <s v="s.1 and 3 Civil Partnership Act 2004"/>
    <s v="N/A"/>
    <s v="Yes*"/>
    <s v="Identified"/>
    <s v="https://publications.parliament.uk/pa/jt200304/jtselect/jtrights/136/136.pdf   https://publications.parliament.uk/pa/jt201314/jtselect/jtrights/24/24.pdf"/>
    <s v="[92] “there is a potential human rights issue in relation to the continued exclusion of opposite sex couples from access to civil partnerships.111 It may amount to unjustifiable discrimination for the law not to provide the same facility for legal recognition of opposite sex couples who could claim that their relationship is analogous to that of civil partners. This may lead to less favourable treatment of opposite sex couples in certain contexts, for example, in relation to property rights. There must be a clear justification for excluding opposite sex couples from being able to access the statutory benefits, legal protections and exemptions that apply to civil partners”."/>
    <s v="s.2 Civil Partnerships, Marriages and Deaths (Registration etc) Act 2019"/>
    <m/>
    <s v="GL"/>
  </r>
  <r>
    <s v="K (A Child) v Secretary of State for the Home Department"/>
    <x v="35"/>
    <s v="[2018] EWHC 1834 (Admin)"/>
    <x v="1"/>
    <s v="[2018] EWHC 1834 (Admin)"/>
    <d v="2018-07-18T00:00:00"/>
    <x v="3"/>
    <s v="Child’s biological father was British, but child unable to get British passport because her father was deemed to be the non-national married to the child’s non-national mother. Found to be discriminatory."/>
    <s v="s.50(9A) of the British Nationality Act 1981"/>
    <s v="s.9 Nationality, Immigration and Asylum Act 2002"/>
    <s v="No"/>
    <s v="Not Identified"/>
    <s v="https://publications.parliament.uk/pa/jt200102/jtselect/jtrights/132/13202.htm; https://publications.parliament.uk/pa/jt200102/jtselect/jtrights/176/176.pdf"/>
    <m/>
    <s v="s.7 Nationality and Borders Act 2022"/>
    <m/>
    <s v="GL"/>
  </r>
  <r>
    <s v="Re Northern Ireland Human Rights Commission"/>
    <x v="36"/>
    <s v="[2024] NIKB 35"/>
    <x v="1"/>
    <s v="[2024] NIKB 35"/>
    <d v="2024-05-13T00:00:00"/>
    <x v="3"/>
    <s v="Duty to remove immigrants who had valid human rights claims because they were at risk of torture on expulsion, victims of trafficking or children was incompatible with the Convention"/>
    <s v="s.2(1), 5, 6, 22, 25 Illegal Migration Act 2023"/>
    <s v="N/A"/>
    <s v="Yes"/>
    <s v="Identified"/>
    <s v="https://committees.parliament.uk/publications/40298/documents/196781/default/"/>
    <s v="Duty to remove violates Article 3 _x000a_[151] “A refusal to consider the merits of individual claims may violate Article 13 ECHR. This may be particularly so where an individual claims that they would face a real risk of treatment contrary to Article 3 ECHR upon removal (i.e. torture or inhuman or degrading treatment or punishment). The ECtHR has held that in view of the importance which the Court attaches to Article 3 and the irreversible nature of the damage which may result if the risk of torture or ill-treatment materialises, the effectiveness of a remedy within the meaning of Article 13 imperatively requires close scrutiny by a national authority. Further, states must undertake independent and rigorous scrutiny of any claim that there are substantial grounds for fearing a real risk of treatment contrary to Article 3. The Court also requires that the person concerned should have access to a remedy with automatic suspensive effect. The Bill falls short of these requirements”._x000a_Removal of victims of trafficking  _x000a_[299] “ECAT does not allow states to disqualify potential victims of trafficking from any form of protection and assistance under the ground that they irregularly enter or arrive in a State Party. Article 12(6) states that measures should be adopted to ensure that support is not made conditional upon willingness to act as a witness. The disapplication of section 50A of the Modern Slavery Act 2015 (which provides potential victims of slavery or trafficking are entitled to assistance and support in certain circumstances) is a clear breach of the obligations to provide support to VOTs under Article 12 ECAT. This is also likely to breach the parallel obligations on the UK under Article 4 ECHR, which are interpreted in light of the requirements of ECAT, to identify and protect every victim of modern slavery. As above, clauses 22–24 must be removed from the Bill (see Annex, Amendments 29–31)”._x000a_Inadmissibility of protection claims from unaccompanied minors _x000a_[139] “It is difficult to see how the removal of unaccompanied child refugees under clause 3 could comply with the legal obligations to have regard to the need to safeguard and promote the welfare of children in the UK, and to treat the best interests of the child as a primary consideration except in very specific circumstances, such as family reunification”. _x000a_Justiciability of age assessments  _x000a_[226] “We are also gravely concerned by the Article 6 (right to a fair trial) implications of these provisions.305 This also appears to be of concern to the Government, given that lack of confidence in the compatibility of the age assessment provisions with Article 6 contributed to the Home Office Minister making a section 19(1) (b) HRA statement in the House of Lords).306307 In these circumstances, the determination of a child’s age may determine their rights and treatment as children as a matter of domestic law. The child could therefore enjoy under Article 6 the right to practical and effective access to the courts, which may not be satisfied by the limited recourse to non-suspensive judicial review, which can only review errors of law rather than the substantive facts of the purported child’s case”."/>
    <s v="Border Security Asylum and Immigration Act 2025"/>
    <m/>
    <s v="BCG"/>
  </r>
  <r>
    <s v="R (H) v Mental Health Review Tribunal for the North and East London Region &amp; The Secretary of State for Health"/>
    <x v="37"/>
    <s v="[2001] EWCA Civ 415"/>
    <x v="0"/>
    <s v="[2001] EWCA Civ 415"/>
    <d v="2001-03-08T00:00:00"/>
    <x v="4"/>
    <s v="Burden of proof on patient to show they no longer suffered from a mental disorder warranting detention violated their right to liberty and security."/>
    <s v="s.72 and 73 Mental Health Act 1983"/>
    <s v="N/A"/>
    <s v="Pre-HRA"/>
    <s v="Pre-JCHR"/>
    <s v="Pre-JCHR"/>
    <s v="N/A"/>
    <s v="Mental Health Act 1983 (Remedial) Order 2001"/>
    <d v="2001-11-26T00:00:00"/>
    <s v="D"/>
  </r>
  <r>
    <s v="R (Baiai and others) v Secretary of State for the Home Department and another"/>
    <x v="38"/>
    <s v="[2006] EWHC 823 (Admin)"/>
    <x v="1"/>
    <s v="[2008] UKHL 53"/>
    <d v="2008-07-30T00:00:00"/>
    <x v="4"/>
    <s v="Requirement for some people to obtain written permission from SoS before they could marry was incompatible with Article 12+14"/>
    <s v="s.19(1) Asylum and Immigration (Treatment of Claimants, etc.) Act 2004"/>
    <s v="N/A"/>
    <s v="No"/>
    <s v="Identified"/>
    <s v="https://publications.parliament.uk/pa/jt200304/jtselect/jtrights/130/13002.htm"/>
    <s v="[68] &quot;We conclude that there is a significant risk that the requirement to obtain permission to marry, as presently drawn, will be incompatible with the right to marry because it introduces restrictions on that right for a wide class of people which are disproportionate to the legitimate aim of preventing sham marriages and which may impair the very essence of the right&quot;. "/>
    <s v="Asylum and Immigration (Treatments of Claimants, etc) Act 2004 (Remedial) Order 2011"/>
    <d v="2011-05-09T00:00:00"/>
    <s v="KL"/>
  </r>
  <r>
    <s v="R (F; (2) Angus Aubrey Thompson) v Secretary of State for the Home Department"/>
    <x v="39"/>
    <s v="[2008] EWHC 3170 (Admin)"/>
    <x v="1"/>
    <s v="[2010] UKSC 17"/>
    <d v="2010-04-21T00:00:00"/>
    <x v="4"/>
    <s v="Sex offenders sentenced to 30+ months detention subject to notification requirements for life without the opportunity for review."/>
    <s v="s.82 Sexual Offences Act 2003"/>
    <s v="N/A"/>
    <s v="No"/>
    <s v="Not Identified"/>
    <s v="https://publications.parliament.uk/pa/jt200203/jtselect/jtrights/119/11905.htm"/>
    <s v="[2.37] &quot;We take the view that there are sufficient safeguards to make it very likely that clause 84(2) of the Sexual Offences Bill would operate in a way that would be compatible with Article 40 of the CRC&quot;."/>
    <s v="Sexual Offences Act (2003) (Remedial) Order 2012"/>
    <d v="2012-07-30T00:00:00"/>
    <s v="G"/>
  </r>
  <r>
    <s v="R (Reilly (no.2) and Hewstone) v Secretary of State for Work and Pensions"/>
    <x v="40"/>
    <s v="[2014] EWHC 2182 (Admin)"/>
    <x v="1"/>
    <s v="[2016] EWCA Civ 413"/>
    <d v="2016-04-29T00:00:00"/>
    <x v="4"/>
    <s v="The Jobseekers (Back to Work Schemes) Act 2013, which retrospectively validated non-payment of jobseeker's allowance to those who refused to participate in back to work schemes, interfered with ongoing legal proceedings and was incompatible with Article 6."/>
    <s v="Jobseekers (Back to Work Schemes) Act 2013"/>
    <s v="N/A"/>
    <s v="No"/>
    <s v="No Opportunity"/>
    <s v="https://www.parliament.uk/globalassets/documents/joint-committees/human-rights/Letter-to-Iain-Duncan-Smith-MP-on-Jobseekers-Bill.pdf"/>
    <s v="When the JCHR scrutinised s.1(2) of the Welfare Reform Act 2009 it was not possible for them to see the details of the regulations which were later introduced and found incompatible with the ECHR in R. (on the application of Reilly) v Secretary of State for Work and Pensions [2013] EWCA Civ 66. They noted “The detail of this new scheme will be elaborated in secondary legislation. Much of the detail is unavailable and the safeguards are only provided for in basic, enabling provisions”. The 2013 Act was retrospective legislation purporting to validate sanctions i.e. non-payment of jobseekers allowance as a penalty for people who had not participated in back to work schemes. This Act was ruled incompatible with the ECHR, but as it was emergency legislation, the JCHR did not have adequate time to scrutinise it."/>
    <s v="Jobseekers (Back to Work Schemes) Act 2013 (Remedial) Order 2020"/>
    <d v="2020-10-03T00:00:00"/>
    <s v="D"/>
  </r>
  <r>
    <s v="Benkharbouche and Janah v Embassy of the Republic of Sudan, and Libya"/>
    <x v="41"/>
    <s v="[2015] EWCA Civ 33"/>
    <x v="0"/>
    <s v="[2017] UKSC 62"/>
    <d v="2017-10-18T00:00:00"/>
    <x v="4"/>
    <s v="Legislation which barred certain employment claims from being brought against foreign states violated the right to a fair trial and access to courts in Article 6."/>
    <s v="s.4(2)(b) and 16(1)(a)  State Immunity Act 1978"/>
    <s v="N/A"/>
    <s v="Pre-HRA"/>
    <s v="Pre-JCHR"/>
    <s v="Pre-JCHR"/>
    <s v="N/A"/>
    <s v="State Immunity Act 1978 (Remedial) Order 2023"/>
    <d v="2023-02-23T00:00:00"/>
    <s v="EL"/>
  </r>
  <r>
    <s v="Z (A Child) (no.2)"/>
    <x v="42"/>
    <s v="[2016] EWHC 1191 (Fam)"/>
    <x v="1"/>
    <s v="[2016] EWHC 1191 (Fam)"/>
    <d v="2016-05-20T00:00:00"/>
    <x v="4"/>
    <s v="Rule excluding single parents from obtaining parental orders for children born by surrogate discriminated against fathers"/>
    <s v="s.54 Human Fertilisation and Embryology Act 2008"/>
    <s v="N/A"/>
    <s v="No"/>
    <s v="Not Identified"/>
    <s v="https://publications.parliament.uk/pa/jt200708/jtselect/jtrights/81/8107.htm"/>
    <m/>
    <s v="Human Fertilisation and Embryology Act 2008 (Remedial) Order 2018"/>
    <d v="2019-01-03T00:00:00"/>
    <s v="GL"/>
  </r>
  <r>
    <s v="R (Johnson) v Secretary of State for the Home Department"/>
    <x v="43"/>
    <s v="[2016] UKSC 56"/>
    <x v="2"/>
    <s v="[2016] UKSC 56"/>
    <d v="2016-10-19T00:00:00"/>
    <x v="4"/>
    <s v="Rules governing acquisition of British nationality if the child's mother, not the father, was a British national unlawfully discriminated against children born out of wedlock"/>
    <s v="Sch 9, para 70, Immigration Act 2014"/>
    <s v="N/A"/>
    <s v="No"/>
    <s v="Not Identified"/>
    <s v="https://publications.parliament.uk/pa/jt201314/jtselect/jtrights/142/142.pdf; https://publications.parliament.uk/pa/jt201314/jtselect/jtrights/102/102.pdf"/>
    <s v="The rules on acquisition of citizenship were changed by paragraph 70 of Schedule 9 to the Immigration Act 2014. JCHR reported on the Bill twice, issue not raised either time."/>
    <s v="British Nationality Act 1981 (Remedial) Order 2019 "/>
    <d v="2019-07-25T00:00:00"/>
    <s v="GL"/>
  </r>
  <r>
    <s v="Consent Order in R (David Fenton Bangs) v Secretary of State for the Home Department"/>
    <x v="44"/>
    <s v="Unreported"/>
    <x v="1"/>
    <s v="Unreported"/>
    <d v="2017-07-04T00:00:00"/>
    <x v="4"/>
    <s v="Rules governing acquisition of nationality for children were discriminatory"/>
    <s v="s.47(1) Borders, Citizenship and Immigration Act 2009"/>
    <s v="N/A"/>
    <s v="No"/>
    <s v="Not Identified"/>
    <s v="https://publications.parliament.uk/pa/jt200809/jtselect/jtrights/62/62.pdf"/>
    <s v="The rules on acquisition of citizenship were changed by paragraph 70 of Schedule 9 to the Immigration Act 2014. JCHR reported on the Bill twice, issue not raised either time."/>
    <s v="British Nationality Act 1981 (Remedial) Order 2019 "/>
    <d v="2019-07-25T00:00:00"/>
    <s v="GL"/>
  </r>
  <r>
    <s v="Smith v (1) Lancashire Teaching Hospitals NHS Foundation Trust; (2) Lancashire Care NHS Foundation Trust; (3) Secretary of State for Justice"/>
    <x v="45"/>
    <s v="[2017] EWCA Civ 1916"/>
    <x v="0"/>
    <s v="[2017] EWCA Civ 1916"/>
    <d v="2017-11-28T00:00:00"/>
    <x v="4"/>
    <s v="Rules prohibiting cohabitees from claiming bereavement damages found to be discriminatory"/>
    <s v="s.1A(2)(a) Fatal Accidents Act 1976"/>
    <s v="s.1 Civil Partnership Act 2004"/>
    <s v="Yes*"/>
    <s v="Identified"/>
    <s v="https://publications.parliament.uk/pa/jt200304/jtselect/jtrights/136/136.pdf"/>
    <s v="[22] “The human rights issue is whether it is unjustifiable discrimination under the Human Rights Act 1998 for the law not to provide the same facility for legal recognition of unmarried heterosexual couples who live together in a committed relationship once the same recognition has been provided for same-sex partners who are unable legally to marry. The question is whether this leads to less favourable treatment of unmarried cohabiting heterosexual partners in certain contexts, in breach of Article 14 ECHR in conjunction with other Convention rights. For example, when the Bill comes into force, exemption from inheritance tax will be available to a surviving spouse and a surviving civil partner, but not to the surviving partner of an unmarried heterosexual couple, even though they may have lived together as though husband and wife for the whole of their adult lives, and possibly raised children together”."/>
    <s v="Fatal Accidents Act 1976 (Remedial) Order 2020"/>
    <d v="2020-10-06T00:00:00"/>
    <s v="GL"/>
  </r>
  <r>
    <s v="Siobhan McLaughlin, Re Judicial Review (Northern Ireland)"/>
    <x v="46"/>
    <s v="[2018] UKSC 48"/>
    <x v="2"/>
    <s v="[2018] UKSC 48"/>
    <d v="2018-08-30T00:00:00"/>
    <x v="4"/>
    <s v="Inability of unmarried partner of deceased person to claim widowed parent's allowance found to be discriminatory"/>
    <s v="s.39A Social Security Contributions and Benefits (Northern Ireland) Act 1992"/>
    <s v=" Sch.24(5) para.74(2), Civil Partnership Act 2004"/>
    <s v="Yes*"/>
    <s v="Identified"/>
    <s v="https://publications.parliament.uk/pa/jt200304/jtselect/jtrights/136/136.pdf"/>
    <s v="[22] “The human rights issue is whether it is unjustifiable discrimination under the Human Rights Act 1998 for the law not to provide the same facility for legal recognition of unmarried heterosexual couples who live together in a committed relationship once the same recognition has been provided for same-sex partners who are unable legally to marry. The question is whether this leads to less favourable treatment of unmarried cohabiting heterosexual partners in certain contexts, in breach of Article 14 ECHR in conjunction with other Convention rights. For example, when the Bill comes into force, exemption from inheritance tax will be available to a surviving spouse and a surviving civil partner, but not to the surviving partner of an unmarried heterosexual couple, even though they may have lived together as though husband and wife for the whole of their adult lives, and possibly raised children together”."/>
    <s v="Bereavement Benefits (Remedial) Order 2023"/>
    <d v="2023-02-09T00:00:00"/>
    <s v="GL"/>
  </r>
  <r>
    <s v="Jackson and Simpson v Secretary of State for Work and Pensions"/>
    <x v="47"/>
    <s v="[2020] EWHC 183 (Admin)"/>
    <x v="1"/>
    <s v="[2020] EWHC 183 (Admin)"/>
    <d v="2020-02-07T00:00:00"/>
    <x v="4"/>
    <s v="Surviving cohabitees prevented from claiming bereavement support payments that surviving spouse could was found to be discriminatory on grounds of marital status"/>
    <s v="s.30(4)(a) Pensions Act 2014"/>
    <s v="N/A"/>
    <s v="No"/>
    <s v="No Opportunity"/>
    <s v="N/A"/>
    <s v="No Scrutiny of Pensions Act 2014"/>
    <s v="Bereavement Benefits (Remedial) Order 2023"/>
    <d v="2023-02-09T00:00:00"/>
    <s v="GL"/>
  </r>
  <r>
    <s v="Re Dillon "/>
    <x v="48"/>
    <s v="[2024] NIKB 11"/>
    <x v="1"/>
    <s v="[2026] UKSC 15"/>
    <d v="2024-02-28T00:00:00"/>
    <x v="4"/>
    <s v="Legislation which ended investigations into Troubles-related incidents in Northern Ireland and provided immunity from prosecution to certain people violated several provisions of the ECHR"/>
    <s v="s.7(3), 8,  12, 19, 20, 21, 22, 39, 41, 42(1), 43(1), 46, 47 Northern Ireland Troubles (Legacy and Reconciliation) Act 2023"/>
    <s v="N/A"/>
    <s v="No"/>
    <s v="Identified"/>
    <s v="https://committees.parliament.uk/publications/30491/documents/175903/default/"/>
    <s v="Immunity violates Arts 2 and 3_x000a_ [60] “The proposal to introduce immunity from prosecution will amount to an amnesty for serious human rights violations. The ECHR requires that the investigations must “be capable of leading to punishment of those responsible”. Whilst the jurisprudence on the compatibility of amnesties with the Convention is limited, there is very clear guidance which indicates that amnesties for human rights violations conflict with the duty to prosecute and punish grave violations. Unless the ECtHR departs from this position, the conditional immunity scheme is likely to breach the UK’s procedural obligations under Articles 2 and 3 ECHR in circumstances where immunity is granted for unlawful killings, torture, and inhuman or degrading treatment or punishment. T he conditional immunity scheme should be removed from the Bill”. _x000a_Retrospective limitation on civil claims _x000a_[69] “The absolute cessation of civil claims upon introduction of the Bill is not consistent with the rule of law or with the right of access to a court as protected by Article 6 ECHR. Limitation periods for civil cases are legitimate, but they should not be imposed retrospectively”. "/>
    <s v="Northern Ireland Troubles (Legacy and Reconciliation) Act 2023 (Remedial) Order 2025"/>
    <m/>
    <s v="ABEM"/>
  </r>
  <r>
    <s v="R (T, JB and AW) v Chief Constable of Greater Manchester, Secretary of State for the Home Department and Secretary of State for Justice"/>
    <x v="49"/>
    <s v=" [2013] EWCA Civ 25"/>
    <x v="0"/>
    <s v="[2014] UKSC 35"/>
    <d v="2014-06-18T00:00:00"/>
    <x v="5"/>
    <s v="Statutory scheme for issuing criminal records certificates and requiring the disclosure of spent police warnings to potential employers did not contain adequate safeguards to protect Article 8 rights."/>
    <s v="Part V Police Act 1997 and Rehabilitation of Offenders Act 1974 (Exceptions) Order 1975"/>
    <s v="s.163 Serious Organised Crime and Police Act 2005"/>
    <s v="No"/>
    <s v="Identified"/>
    <s v="https://publications.parliament.uk/pa/jt200405/jtselect/jtrights/26/26.pdf_x000a_https://publications.parliament.uk/pa/jt200405/jtselect/jtrights/60/60.pdf_x000a_https://publications.parliament.uk/pa/jt200405/jtselect/jtrights/97/97.pdf"/>
    <s v="[1.37] “we are also concerned about the omission from the Bill of various provisions which would structure and limit the very broad discretions conferred by the Bill to interfere with the right to respect for private life. The Bill makes no provision in relation to the following matters which the European Court of Human Rights has held are relevant when ascertaining whether the applicable legal rules satisfy the requirement of foreseeability: The categories of people in respect of whom personal information may be gathered, stored, used and disclosed are not defined. The procedure to be followed in the gathering, storing, using and disclosing of such information is not laid down. There are no statutory criteria to guide decisions as to when personal information may be gathered, stored, used or disclosed. There is no requirement for a pre-disclosure assessment to be made of the proportionality of disclosing personal information. The persons authorised to consult the information are not defined. There is no limit on the age of the information held. There is no limit on the length of time for which the information may be kept. There is no provision for the destruction of stored information which transpires not to have been necessary or which had no further purpose.”"/>
    <s v="https://www.legislation.gov.uk/nisr/2021/156/contents/made;  https://www.legislation.gov.uk/uksi/2020/1364/contents/made"/>
    <m/>
    <s v="G"/>
  </r>
  <r>
    <s v="David Miranda v Secretary of State for the Home Department"/>
    <x v="50"/>
    <s v="[2016] EWCA Civ 6"/>
    <x v="0"/>
    <s v="[2016] EWCA Civ 6"/>
    <d v="2016-01-19T00:00:00"/>
    <x v="5"/>
    <s v="Counter-terrorism stop and search powers used to gather journalistic material at a UK airport violated right to freedom of expression because they were not subject to appropriate safeguards."/>
    <s v="Sch 7, para2(1) Terrorism Act 2000"/>
    <s v="N/A"/>
    <s v="No"/>
    <s v="Pre-JCHR"/>
    <s v="Pre-JCHR"/>
    <s v="Passed before JCHR existed"/>
    <s v="Schedule 7 Code of Practice for Examining and Review Officers"/>
    <m/>
    <s v="I"/>
  </r>
  <r>
    <s v="R (P and A) v Secretary of State for the Home Department and Others"/>
    <x v="51"/>
    <s v="[2016] EWHC 89 (Admin)"/>
    <x v="1"/>
    <s v="[2019] UKSC 3"/>
    <d v="2019-01-30T00:00:00"/>
    <x v="5"/>
    <s v="Scheme requiring disclosure of all convictions and cautions when there was more than one conviction on a person's record led to arbitrary results and lacked sufficient safeguards "/>
    <s v="Part V, Police Act 1997"/>
    <s v="Secondary Legislation only"/>
    <s v="Pre-HRA"/>
    <s v="No Opportunity"/>
    <s v="All Secondary Legislation "/>
    <s v="Secondary Legislation not scrutinised"/>
    <s v="https://www.legislation.gov.uk/nisr/2021/156/contents/made;  https://www.legislation.gov.uk/uksi/2020/1364/contents/made"/>
    <m/>
    <s v="G"/>
  </r>
  <r>
    <s v="R (G) v Constable of Surrey Police &amp; Others"/>
    <x v="52"/>
    <s v="[2016] EWHC 295 (Admin)"/>
    <x v="1"/>
    <s v="[2019] UKSC 3"/>
    <d v="2019-01-30T00:00:00"/>
    <x v="5"/>
    <s v="Rules that required disclosure of historic reprimands to potential employers lacked procedural safeguards to assess relevance and proportionality violating the right to private and family life."/>
    <s v="Police Act 1997 and Rehabilitation of Offenders Act 1974 (Exceptions) Order 1975"/>
    <s v="Secondary Legislation only"/>
    <s v="Pre-HRA"/>
    <s v="No Opportunity"/>
    <s v="All Secondary Legislation "/>
    <s v="Secondary Legislation not scrutinised"/>
    <s v="https://www.legislation.gov.uk/nisr/2021/156/contents/made;  https://www.legislation.gov.uk/uksi/2020/1364/contents/made"/>
    <m/>
    <s v="G"/>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2F545AB-BE66-4249-9E9A-130A0F7D4698}" name="PivotTable1" cacheId="0" applyNumberFormats="0" applyBorderFormats="0" applyFontFormats="0" applyPatternFormats="0" applyAlignmentFormats="0" applyWidthHeightFormats="1" dataCaption="Values" updatedVersion="8" minRefreshableVersion="3" useAutoFormatting="1" itemPrintTitles="1" createdVersion="8" indent="0" compact="0" compactData="0" multipleFieldFilters="0" chartFormat="22">
  <location ref="A2:B9" firstHeaderRow="1" firstDataRow="1" firstDataCol="1"/>
  <pivotFields count="17">
    <pivotField dataField="1" compact="0" outline="0" showAll="0"/>
    <pivotField compact="0" numFmtId="14" outline="0" showAll="0"/>
    <pivotField compact="0" outline="0" showAll="0"/>
    <pivotField compact="0" outline="0" showAll="0"/>
    <pivotField compact="0" outline="0" showAll="0"/>
    <pivotField compact="0" numFmtId="14" outline="0" showAll="0"/>
    <pivotField axis="axisRow" compact="0" outline="0" showAll="0" sortType="descending">
      <items count="9">
        <item x="0"/>
        <item x="1"/>
        <item x="2"/>
        <item m="1" x="7"/>
        <item x="3"/>
        <item x="4"/>
        <item x="5"/>
        <item m="1" x="6"/>
        <item t="default"/>
      </items>
      <autoSortScope>
        <pivotArea dataOnly="0" outline="0" fieldPosition="0">
          <references count="1">
            <reference field="4294967294" count="1" selected="0">
              <x v="0"/>
            </reference>
          </references>
        </pivotArea>
      </autoSortScope>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s>
  <rowFields count="1">
    <field x="6"/>
  </rowFields>
  <rowItems count="7">
    <i>
      <x v="4"/>
    </i>
    <i>
      <x v="1"/>
    </i>
    <i>
      <x v="5"/>
    </i>
    <i>
      <x v="2"/>
    </i>
    <i>
      <x v="6"/>
    </i>
    <i>
      <x/>
    </i>
    <i t="grand">
      <x/>
    </i>
  </rowItems>
  <colItems count="1">
    <i/>
  </colItems>
  <dataFields count="1">
    <dataField name="Count of Case" fld="0" subtotal="count" baseField="0" baseItem="0"/>
  </dataFields>
  <chartFormats count="14">
    <chartFormat chart="0" format="0" series="1">
      <pivotArea type="data" outline="0" fieldPosition="0">
        <references count="1">
          <reference field="4294967294" count="1" selected="0">
            <x v="0"/>
          </reference>
        </references>
      </pivotArea>
    </chartFormat>
    <chartFormat chart="0" format="1">
      <pivotArea type="data" outline="0" fieldPosition="0">
        <references count="2">
          <reference field="4294967294" count="1" selected="0">
            <x v="0"/>
          </reference>
          <reference field="6" count="1" selected="0">
            <x v="4"/>
          </reference>
        </references>
      </pivotArea>
    </chartFormat>
    <chartFormat chart="0" format="2">
      <pivotArea type="data" outline="0" fieldPosition="0">
        <references count="2">
          <reference field="4294967294" count="1" selected="0">
            <x v="0"/>
          </reference>
          <reference field="6" count="1" selected="0">
            <x v="1"/>
          </reference>
        </references>
      </pivotArea>
    </chartFormat>
    <chartFormat chart="0" format="3">
      <pivotArea type="data" outline="0" fieldPosition="0">
        <references count="2">
          <reference field="4294967294" count="1" selected="0">
            <x v="0"/>
          </reference>
          <reference field="6" count="1" selected="0">
            <x v="5"/>
          </reference>
        </references>
      </pivotArea>
    </chartFormat>
    <chartFormat chart="0" format="4">
      <pivotArea type="data" outline="0" fieldPosition="0">
        <references count="2">
          <reference field="4294967294" count="1" selected="0">
            <x v="0"/>
          </reference>
          <reference field="6" count="1" selected="0">
            <x v="6"/>
          </reference>
        </references>
      </pivotArea>
    </chartFormat>
    <chartFormat chart="0" format="5">
      <pivotArea type="data" outline="0" fieldPosition="0">
        <references count="2">
          <reference field="4294967294" count="1" selected="0">
            <x v="0"/>
          </reference>
          <reference field="6" count="1" selected="0">
            <x v="2"/>
          </reference>
        </references>
      </pivotArea>
    </chartFormat>
    <chartFormat chart="0" format="6">
      <pivotArea type="data" outline="0" fieldPosition="0">
        <references count="2">
          <reference field="4294967294" count="1" selected="0">
            <x v="0"/>
          </reference>
          <reference field="6" count="1" selected="0">
            <x v="0"/>
          </reference>
        </references>
      </pivotArea>
    </chartFormat>
    <chartFormat chart="7" format="14" series="1">
      <pivotArea type="data" outline="0" fieldPosition="0">
        <references count="1">
          <reference field="4294967294" count="1" selected="0">
            <x v="0"/>
          </reference>
        </references>
      </pivotArea>
    </chartFormat>
    <chartFormat chart="7" format="15">
      <pivotArea type="data" outline="0" fieldPosition="0">
        <references count="2">
          <reference field="4294967294" count="1" selected="0">
            <x v="0"/>
          </reference>
          <reference field="6" count="1" selected="0">
            <x v="4"/>
          </reference>
        </references>
      </pivotArea>
    </chartFormat>
    <chartFormat chart="7" format="16">
      <pivotArea type="data" outline="0" fieldPosition="0">
        <references count="2">
          <reference field="4294967294" count="1" selected="0">
            <x v="0"/>
          </reference>
          <reference field="6" count="1" selected="0">
            <x v="1"/>
          </reference>
        </references>
      </pivotArea>
    </chartFormat>
    <chartFormat chart="7" format="17">
      <pivotArea type="data" outline="0" fieldPosition="0">
        <references count="2">
          <reference field="4294967294" count="1" selected="0">
            <x v="0"/>
          </reference>
          <reference field="6" count="1" selected="0">
            <x v="5"/>
          </reference>
        </references>
      </pivotArea>
    </chartFormat>
    <chartFormat chart="7" format="18">
      <pivotArea type="data" outline="0" fieldPosition="0">
        <references count="2">
          <reference field="4294967294" count="1" selected="0">
            <x v="0"/>
          </reference>
          <reference field="6" count="1" selected="0">
            <x v="6"/>
          </reference>
        </references>
      </pivotArea>
    </chartFormat>
    <chartFormat chart="7" format="19">
      <pivotArea type="data" outline="0" fieldPosition="0">
        <references count="2">
          <reference field="4294967294" count="1" selected="0">
            <x v="0"/>
          </reference>
          <reference field="6" count="1" selected="0">
            <x v="2"/>
          </reference>
        </references>
      </pivotArea>
    </chartFormat>
    <chartFormat chart="7" format="20">
      <pivotArea type="data" outline="0" fieldPosition="0">
        <references count="2">
          <reference field="4294967294" count="1" selected="0">
            <x v="0"/>
          </reference>
          <reference field="6"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46CDE481-683D-4EA3-880B-30E28CAC5F2C}" name="PivotTable1" cacheId="0" applyNumberFormats="0" applyBorderFormats="0" applyFontFormats="0" applyPatternFormats="0" applyAlignmentFormats="0" applyWidthHeightFormats="1" dataCaption="Values" updatedVersion="8" minRefreshableVersion="3" useAutoFormatting="1" itemPrintTitles="1" createdVersion="8" indent="0" compact="0" compactData="0" multipleFieldFilters="0" chartFormat="36">
  <location ref="A2:B8" firstHeaderRow="1" firstDataRow="1" firstDataCol="1"/>
  <pivotFields count="17">
    <pivotField dataField="1" compact="0" outline="0" showAll="0"/>
    <pivotField compact="0" numFmtId="14" outline="0" showAll="0">
      <items count="54">
        <item h="1" x="1"/>
        <item h="1" x="37"/>
        <item h="1" x="2"/>
        <item h="1" x="20"/>
        <item h="1" x="21"/>
        <item h="1" x="3"/>
        <item h="1" x="22"/>
        <item h="1" x="23"/>
        <item h="1" x="24"/>
        <item h="1" x="25"/>
        <item h="1" x="26"/>
        <item h="1" x="27"/>
        <item h="1" x="28"/>
        <item h="1" x="4"/>
        <item h="1" x="29"/>
        <item h="1" x="5"/>
        <item h="1" x="30"/>
        <item h="1" x="38"/>
        <item h="1" x="6"/>
        <item h="1" x="31"/>
        <item h="1" x="32"/>
        <item h="1" x="0"/>
        <item h="1" x="7"/>
        <item h="1" x="8"/>
        <item h="1" x="39"/>
        <item h="1" x="33"/>
        <item x="49"/>
        <item x="40"/>
        <item x="41"/>
        <item x="9"/>
        <item x="50"/>
        <item x="51"/>
        <item x="52"/>
        <item x="42"/>
        <item x="43"/>
        <item x="44"/>
        <item x="45"/>
        <item x="34"/>
        <item x="35"/>
        <item x="46"/>
        <item x="10"/>
        <item x="47"/>
        <item x="15"/>
        <item x="11"/>
        <item x="12"/>
        <item x="16"/>
        <item x="13"/>
        <item x="48"/>
        <item x="17"/>
        <item x="36"/>
        <item x="18"/>
        <item x="19"/>
        <item x="14"/>
        <item t="default"/>
      </items>
    </pivotField>
    <pivotField compact="0" outline="0" showAll="0"/>
    <pivotField compact="0" outline="0" showAll="0"/>
    <pivotField compact="0" outline="0" showAll="0"/>
    <pivotField compact="0" numFmtId="14" outline="0" showAll="0"/>
    <pivotField axis="axisRow" compact="0" outline="0" showAll="0" sortType="descending">
      <items count="9">
        <item x="0"/>
        <item x="1"/>
        <item x="2"/>
        <item m="1" x="7"/>
        <item x="3"/>
        <item x="4"/>
        <item x="5"/>
        <item m="1" x="6"/>
        <item t="default"/>
      </items>
      <autoSortScope>
        <pivotArea dataOnly="0" outline="0" fieldPosition="0">
          <references count="1">
            <reference field="4294967294" count="1" selected="0">
              <x v="0"/>
            </reference>
          </references>
        </pivotArea>
      </autoSortScope>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s>
  <rowFields count="1">
    <field x="6"/>
  </rowFields>
  <rowItems count="6">
    <i>
      <x v="5"/>
    </i>
    <i>
      <x v="1"/>
    </i>
    <i>
      <x v="2"/>
    </i>
    <i>
      <x v="6"/>
    </i>
    <i>
      <x v="4"/>
    </i>
    <i t="grand">
      <x/>
    </i>
  </rowItems>
  <colItems count="1">
    <i/>
  </colItems>
  <dataFields count="1">
    <dataField name="Count of Case" fld="0" subtotal="count" baseField="0" baseItem="0"/>
  </dataFields>
  <chartFormats count="57">
    <chartFormat chart="0" format="0" series="1">
      <pivotArea type="data" outline="0" fieldPosition="0">
        <references count="1">
          <reference field="4294967294" count="1" selected="0">
            <x v="0"/>
          </reference>
        </references>
      </pivotArea>
    </chartFormat>
    <chartFormat chart="0" format="1">
      <pivotArea type="data" outline="0" fieldPosition="0">
        <references count="2">
          <reference field="4294967294" count="1" selected="0">
            <x v="0"/>
          </reference>
          <reference field="6" count="1" selected="0">
            <x v="4"/>
          </reference>
        </references>
      </pivotArea>
    </chartFormat>
    <chartFormat chart="0" format="2">
      <pivotArea type="data" outline="0" fieldPosition="0">
        <references count="2">
          <reference field="4294967294" count="1" selected="0">
            <x v="0"/>
          </reference>
          <reference field="6" count="1" selected="0">
            <x v="1"/>
          </reference>
        </references>
      </pivotArea>
    </chartFormat>
    <chartFormat chart="0" format="3">
      <pivotArea type="data" outline="0" fieldPosition="0">
        <references count="2">
          <reference field="4294967294" count="1" selected="0">
            <x v="0"/>
          </reference>
          <reference field="6" count="1" selected="0">
            <x v="5"/>
          </reference>
        </references>
      </pivotArea>
    </chartFormat>
    <chartFormat chart="0" format="4">
      <pivotArea type="data" outline="0" fieldPosition="0">
        <references count="2">
          <reference field="4294967294" count="1" selected="0">
            <x v="0"/>
          </reference>
          <reference field="6" count="1" selected="0">
            <x v="6"/>
          </reference>
        </references>
      </pivotArea>
    </chartFormat>
    <chartFormat chart="0" format="5">
      <pivotArea type="data" outline="0" fieldPosition="0">
        <references count="2">
          <reference field="4294967294" count="1" selected="0">
            <x v="0"/>
          </reference>
          <reference field="6" count="1" selected="0">
            <x v="2"/>
          </reference>
        </references>
      </pivotArea>
    </chartFormat>
    <chartFormat chart="0" format="6">
      <pivotArea type="data" outline="0" fieldPosition="0">
        <references count="2">
          <reference field="4294967294" count="1" selected="0">
            <x v="0"/>
          </reference>
          <reference field="6" count="1" selected="0">
            <x v="0"/>
          </reference>
        </references>
      </pivotArea>
    </chartFormat>
    <chartFormat chart="7" format="14" series="1">
      <pivotArea type="data" outline="0" fieldPosition="0">
        <references count="1">
          <reference field="4294967294" count="1" selected="0">
            <x v="0"/>
          </reference>
        </references>
      </pivotArea>
    </chartFormat>
    <chartFormat chart="7" format="15">
      <pivotArea type="data" outline="0" fieldPosition="0">
        <references count="2">
          <reference field="4294967294" count="1" selected="0">
            <x v="0"/>
          </reference>
          <reference field="6" count="1" selected="0">
            <x v="4"/>
          </reference>
        </references>
      </pivotArea>
    </chartFormat>
    <chartFormat chart="7" format="16">
      <pivotArea type="data" outline="0" fieldPosition="0">
        <references count="2">
          <reference field="4294967294" count="1" selected="0">
            <x v="0"/>
          </reference>
          <reference field="6" count="1" selected="0">
            <x v="1"/>
          </reference>
        </references>
      </pivotArea>
    </chartFormat>
    <chartFormat chart="7" format="17">
      <pivotArea type="data" outline="0" fieldPosition="0">
        <references count="2">
          <reference field="4294967294" count="1" selected="0">
            <x v="0"/>
          </reference>
          <reference field="6" count="1" selected="0">
            <x v="5"/>
          </reference>
        </references>
      </pivotArea>
    </chartFormat>
    <chartFormat chart="7" format="18">
      <pivotArea type="data" outline="0" fieldPosition="0">
        <references count="2">
          <reference field="4294967294" count="1" selected="0">
            <x v="0"/>
          </reference>
          <reference field="6" count="1" selected="0">
            <x v="6"/>
          </reference>
        </references>
      </pivotArea>
    </chartFormat>
    <chartFormat chart="7" format="19">
      <pivotArea type="data" outline="0" fieldPosition="0">
        <references count="2">
          <reference field="4294967294" count="1" selected="0">
            <x v="0"/>
          </reference>
          <reference field="6" count="1" selected="0">
            <x v="2"/>
          </reference>
        </references>
      </pivotArea>
    </chartFormat>
    <chartFormat chart="7" format="20">
      <pivotArea type="data" outline="0" fieldPosition="0">
        <references count="2">
          <reference field="4294967294" count="1" selected="0">
            <x v="0"/>
          </reference>
          <reference field="6" count="1" selected="0">
            <x v="0"/>
          </reference>
        </references>
      </pivotArea>
    </chartFormat>
    <chartFormat chart="15" format="7" series="1">
      <pivotArea type="data" outline="0" fieldPosition="0">
        <references count="1">
          <reference field="4294967294" count="1" selected="0">
            <x v="0"/>
          </reference>
        </references>
      </pivotArea>
    </chartFormat>
    <chartFormat chart="15" format="8">
      <pivotArea type="data" outline="0" fieldPosition="0">
        <references count="2">
          <reference field="4294967294" count="1" selected="0">
            <x v="0"/>
          </reference>
          <reference field="6" count="1" selected="0">
            <x v="4"/>
          </reference>
        </references>
      </pivotArea>
    </chartFormat>
    <chartFormat chart="15" format="9">
      <pivotArea type="data" outline="0" fieldPosition="0">
        <references count="2">
          <reference field="4294967294" count="1" selected="0">
            <x v="0"/>
          </reference>
          <reference field="6" count="1" selected="0">
            <x v="1"/>
          </reference>
        </references>
      </pivotArea>
    </chartFormat>
    <chartFormat chart="15" format="10">
      <pivotArea type="data" outline="0" fieldPosition="0">
        <references count="2">
          <reference field="4294967294" count="1" selected="0">
            <x v="0"/>
          </reference>
          <reference field="6" count="1" selected="0">
            <x v="5"/>
          </reference>
        </references>
      </pivotArea>
    </chartFormat>
    <chartFormat chart="15" format="11">
      <pivotArea type="data" outline="0" fieldPosition="0">
        <references count="2">
          <reference field="4294967294" count="1" selected="0">
            <x v="0"/>
          </reference>
          <reference field="6" count="1" selected="0">
            <x v="6"/>
          </reference>
        </references>
      </pivotArea>
    </chartFormat>
    <chartFormat chart="15" format="12">
      <pivotArea type="data" outline="0" fieldPosition="0">
        <references count="2">
          <reference field="4294967294" count="1" selected="0">
            <x v="0"/>
          </reference>
          <reference field="6" count="1" selected="0">
            <x v="2"/>
          </reference>
        </references>
      </pivotArea>
    </chartFormat>
    <chartFormat chart="15" format="13">
      <pivotArea type="data" outline="0" fieldPosition="0">
        <references count="2">
          <reference field="4294967294" count="1" selected="0">
            <x v="0"/>
          </reference>
          <reference field="6" count="1" selected="0">
            <x v="0"/>
          </reference>
        </references>
      </pivotArea>
    </chartFormat>
    <chartFormat chart="16" format="14" series="1">
      <pivotArea type="data" outline="0" fieldPosition="0">
        <references count="1">
          <reference field="4294967294" count="1" selected="0">
            <x v="0"/>
          </reference>
        </references>
      </pivotArea>
    </chartFormat>
    <chartFormat chart="16" format="15">
      <pivotArea type="data" outline="0" fieldPosition="0">
        <references count="2">
          <reference field="4294967294" count="1" selected="0">
            <x v="0"/>
          </reference>
          <reference field="6" count="1" selected="0">
            <x v="4"/>
          </reference>
        </references>
      </pivotArea>
    </chartFormat>
    <chartFormat chart="16" format="16">
      <pivotArea type="data" outline="0" fieldPosition="0">
        <references count="2">
          <reference field="4294967294" count="1" selected="0">
            <x v="0"/>
          </reference>
          <reference field="6" count="1" selected="0">
            <x v="1"/>
          </reference>
        </references>
      </pivotArea>
    </chartFormat>
    <chartFormat chart="16" format="17">
      <pivotArea type="data" outline="0" fieldPosition="0">
        <references count="2">
          <reference field="4294967294" count="1" selected="0">
            <x v="0"/>
          </reference>
          <reference field="6" count="1" selected="0">
            <x v="5"/>
          </reference>
        </references>
      </pivotArea>
    </chartFormat>
    <chartFormat chart="16" format="18">
      <pivotArea type="data" outline="0" fieldPosition="0">
        <references count="2">
          <reference field="4294967294" count="1" selected="0">
            <x v="0"/>
          </reference>
          <reference field="6" count="1" selected="0">
            <x v="0"/>
          </reference>
        </references>
      </pivotArea>
    </chartFormat>
    <chartFormat chart="17" format="19" series="1">
      <pivotArea type="data" outline="0" fieldPosition="0">
        <references count="1">
          <reference field="4294967294" count="1" selected="0">
            <x v="0"/>
          </reference>
        </references>
      </pivotArea>
    </chartFormat>
    <chartFormat chart="17" format="20">
      <pivotArea type="data" outline="0" fieldPosition="0">
        <references count="2">
          <reference field="4294967294" count="1" selected="0">
            <x v="0"/>
          </reference>
          <reference field="6" count="1" selected="0">
            <x v="4"/>
          </reference>
        </references>
      </pivotArea>
    </chartFormat>
    <chartFormat chart="17" format="21">
      <pivotArea type="data" outline="0" fieldPosition="0">
        <references count="2">
          <reference field="4294967294" count="1" selected="0">
            <x v="0"/>
          </reference>
          <reference field="6" count="1" selected="0">
            <x v="1"/>
          </reference>
        </references>
      </pivotArea>
    </chartFormat>
    <chartFormat chart="17" format="22">
      <pivotArea type="data" outline="0" fieldPosition="0">
        <references count="2">
          <reference field="4294967294" count="1" selected="0">
            <x v="0"/>
          </reference>
          <reference field="6" count="1" selected="0">
            <x v="5"/>
          </reference>
        </references>
      </pivotArea>
    </chartFormat>
    <chartFormat chart="17" format="23">
      <pivotArea type="data" outline="0" fieldPosition="0">
        <references count="2">
          <reference field="4294967294" count="1" selected="0">
            <x v="0"/>
          </reference>
          <reference field="6" count="1" selected="0">
            <x v="0"/>
          </reference>
        </references>
      </pivotArea>
    </chartFormat>
    <chartFormat chart="18" format="14" series="1">
      <pivotArea type="data" outline="0" fieldPosition="0">
        <references count="1">
          <reference field="4294967294" count="1" selected="0">
            <x v="0"/>
          </reference>
        </references>
      </pivotArea>
    </chartFormat>
    <chartFormat chart="18" format="15">
      <pivotArea type="data" outline="0" fieldPosition="0">
        <references count="2">
          <reference field="4294967294" count="1" selected="0">
            <x v="0"/>
          </reference>
          <reference field="6" count="1" selected="0">
            <x v="4"/>
          </reference>
        </references>
      </pivotArea>
    </chartFormat>
    <chartFormat chart="18" format="16">
      <pivotArea type="data" outline="0" fieldPosition="0">
        <references count="2">
          <reference field="4294967294" count="1" selected="0">
            <x v="0"/>
          </reference>
          <reference field="6" count="1" selected="0">
            <x v="1"/>
          </reference>
        </references>
      </pivotArea>
    </chartFormat>
    <chartFormat chart="18" format="17">
      <pivotArea type="data" outline="0" fieldPosition="0">
        <references count="2">
          <reference field="4294967294" count="1" selected="0">
            <x v="0"/>
          </reference>
          <reference field="6" count="1" selected="0">
            <x v="5"/>
          </reference>
        </references>
      </pivotArea>
    </chartFormat>
    <chartFormat chart="18" format="18">
      <pivotArea type="data" outline="0" fieldPosition="0">
        <references count="2">
          <reference field="4294967294" count="1" selected="0">
            <x v="0"/>
          </reference>
          <reference field="6" count="1" selected="0">
            <x v="0"/>
          </reference>
        </references>
      </pivotArea>
    </chartFormat>
    <chartFormat chart="20" format="25" series="1">
      <pivotArea type="data" outline="0" fieldPosition="0">
        <references count="1">
          <reference field="4294967294" count="1" selected="0">
            <x v="0"/>
          </reference>
        </references>
      </pivotArea>
    </chartFormat>
    <chartFormat chart="20" format="26">
      <pivotArea type="data" outline="0" fieldPosition="0">
        <references count="2">
          <reference field="4294967294" count="1" selected="0">
            <x v="0"/>
          </reference>
          <reference field="6" count="1" selected="0">
            <x v="5"/>
          </reference>
        </references>
      </pivotArea>
    </chartFormat>
    <chartFormat chart="20" format="27">
      <pivotArea type="data" outline="0" fieldPosition="0">
        <references count="2">
          <reference field="4294967294" count="1" selected="0">
            <x v="0"/>
          </reference>
          <reference field="6" count="1" selected="0">
            <x v="1"/>
          </reference>
        </references>
      </pivotArea>
    </chartFormat>
    <chartFormat chart="20" format="28">
      <pivotArea type="data" outline="0" fieldPosition="0">
        <references count="2">
          <reference field="4294967294" count="1" selected="0">
            <x v="0"/>
          </reference>
          <reference field="6" count="1" selected="0">
            <x v="6"/>
          </reference>
        </references>
      </pivotArea>
    </chartFormat>
    <chartFormat chart="20" format="29">
      <pivotArea type="data" outline="0" fieldPosition="0">
        <references count="2">
          <reference field="4294967294" count="1" selected="0">
            <x v="0"/>
          </reference>
          <reference field="6" count="1" selected="0">
            <x v="2"/>
          </reference>
        </references>
      </pivotArea>
    </chartFormat>
    <chartFormat chart="20" format="30">
      <pivotArea type="data" outline="0" fieldPosition="0">
        <references count="2">
          <reference field="4294967294" count="1" selected="0">
            <x v="0"/>
          </reference>
          <reference field="6" count="1" selected="0">
            <x v="4"/>
          </reference>
        </references>
      </pivotArea>
    </chartFormat>
    <chartFormat chart="20" format="31">
      <pivotArea type="data" outline="0" fieldPosition="0">
        <references count="2">
          <reference field="4294967294" count="1" selected="0">
            <x v="0"/>
          </reference>
          <reference field="6" count="1" selected="0">
            <x v="0"/>
          </reference>
        </references>
      </pivotArea>
    </chartFormat>
    <chartFormat chart="18" format="19">
      <pivotArea type="data" outline="0" fieldPosition="0">
        <references count="2">
          <reference field="4294967294" count="1" selected="0">
            <x v="0"/>
          </reference>
          <reference field="6" count="1" selected="0">
            <x v="6"/>
          </reference>
        </references>
      </pivotArea>
    </chartFormat>
    <chartFormat chart="18" format="20">
      <pivotArea type="data" outline="0" fieldPosition="0">
        <references count="2">
          <reference field="4294967294" count="1" selected="0">
            <x v="0"/>
          </reference>
          <reference field="6" count="1" selected="0">
            <x v="2"/>
          </reference>
        </references>
      </pivotArea>
    </chartFormat>
    <chartFormat chart="27" format="32" series="1">
      <pivotArea type="data" outline="0" fieldPosition="0">
        <references count="1">
          <reference field="4294967294" count="1" selected="0">
            <x v="0"/>
          </reference>
        </references>
      </pivotArea>
    </chartFormat>
    <chartFormat chart="27" format="33">
      <pivotArea type="data" outline="0" fieldPosition="0">
        <references count="2">
          <reference field="4294967294" count="1" selected="0">
            <x v="0"/>
          </reference>
          <reference field="6" count="1" selected="0">
            <x v="5"/>
          </reference>
        </references>
      </pivotArea>
    </chartFormat>
    <chartFormat chart="27" format="34">
      <pivotArea type="data" outline="0" fieldPosition="0">
        <references count="2">
          <reference field="4294967294" count="1" selected="0">
            <x v="0"/>
          </reference>
          <reference field="6" count="1" selected="0">
            <x v="1"/>
          </reference>
        </references>
      </pivotArea>
    </chartFormat>
    <chartFormat chart="27" format="35">
      <pivotArea type="data" outline="0" fieldPosition="0">
        <references count="2">
          <reference field="4294967294" count="1" selected="0">
            <x v="0"/>
          </reference>
          <reference field="6" count="1" selected="0">
            <x v="6"/>
          </reference>
        </references>
      </pivotArea>
    </chartFormat>
    <chartFormat chart="27" format="36">
      <pivotArea type="data" outline="0" fieldPosition="0">
        <references count="2">
          <reference field="4294967294" count="1" selected="0">
            <x v="0"/>
          </reference>
          <reference field="6" count="1" selected="0">
            <x v="2"/>
          </reference>
        </references>
      </pivotArea>
    </chartFormat>
    <chartFormat chart="27" format="37">
      <pivotArea type="data" outline="0" fieldPosition="0">
        <references count="2">
          <reference field="4294967294" count="1" selected="0">
            <x v="0"/>
          </reference>
          <reference field="6" count="1" selected="0">
            <x v="4"/>
          </reference>
        </references>
      </pivotArea>
    </chartFormat>
    <chartFormat chart="28" format="38" series="1">
      <pivotArea type="data" outline="0" fieldPosition="0">
        <references count="1">
          <reference field="4294967294" count="1" selected="0">
            <x v="0"/>
          </reference>
        </references>
      </pivotArea>
    </chartFormat>
    <chartFormat chart="28" format="39">
      <pivotArea type="data" outline="0" fieldPosition="0">
        <references count="2">
          <reference field="4294967294" count="1" selected="0">
            <x v="0"/>
          </reference>
          <reference field="6" count="1" selected="0">
            <x v="5"/>
          </reference>
        </references>
      </pivotArea>
    </chartFormat>
    <chartFormat chart="28" format="40">
      <pivotArea type="data" outline="0" fieldPosition="0">
        <references count="2">
          <reference field="4294967294" count="1" selected="0">
            <x v="0"/>
          </reference>
          <reference field="6" count="1" selected="0">
            <x v="1"/>
          </reference>
        </references>
      </pivotArea>
    </chartFormat>
    <chartFormat chart="28" format="41">
      <pivotArea type="data" outline="0" fieldPosition="0">
        <references count="2">
          <reference field="4294967294" count="1" selected="0">
            <x v="0"/>
          </reference>
          <reference field="6" count="1" selected="0">
            <x v="6"/>
          </reference>
        </references>
      </pivotArea>
    </chartFormat>
    <chartFormat chart="28" format="42">
      <pivotArea type="data" outline="0" fieldPosition="0">
        <references count="2">
          <reference field="4294967294" count="1" selected="0">
            <x v="0"/>
          </reference>
          <reference field="6" count="1" selected="0">
            <x v="2"/>
          </reference>
        </references>
      </pivotArea>
    </chartFormat>
    <chartFormat chart="28" format="43">
      <pivotArea type="data" outline="0" fieldPosition="0">
        <references count="2">
          <reference field="4294967294" count="1" selected="0">
            <x v="0"/>
          </reference>
          <reference field="6" count="1" selected="0">
            <x v="4"/>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9A8E4AEB-1D55-4CE7-9122-8811D2528BEB}" name="PivotTable1" cacheId="0" applyNumberFormats="0" applyBorderFormats="0" applyFontFormats="0" applyPatternFormats="0" applyAlignmentFormats="0" applyWidthHeightFormats="1" dataCaption="Values" updatedVersion="8" minRefreshableVersion="3" useAutoFormatting="1" itemPrintTitles="1" createdVersion="8" indent="0" compact="0" compactData="0" multipleFieldFilters="0" chartFormat="26">
  <location ref="A2:B7" firstHeaderRow="1" firstDataRow="1" firstDataCol="1"/>
  <pivotFields count="17">
    <pivotField dataField="1" compact="0" outline="0" showAll="0"/>
    <pivotField compact="0" numFmtId="14" outline="0" showAll="0">
      <items count="54">
        <item x="1"/>
        <item x="37"/>
        <item x="2"/>
        <item x="20"/>
        <item x="21"/>
        <item x="3"/>
        <item x="22"/>
        <item x="23"/>
        <item x="24"/>
        <item x="25"/>
        <item x="26"/>
        <item x="27"/>
        <item x="28"/>
        <item x="4"/>
        <item x="29"/>
        <item x="5"/>
        <item x="30"/>
        <item x="38"/>
        <item x="6"/>
        <item x="31"/>
        <item x="32"/>
        <item x="0"/>
        <item x="7"/>
        <item x="8"/>
        <item x="39"/>
        <item x="33"/>
        <item h="1" x="49"/>
        <item h="1" x="40"/>
        <item h="1" x="41"/>
        <item h="1" x="9"/>
        <item h="1" x="50"/>
        <item h="1" x="51"/>
        <item h="1" x="52"/>
        <item h="1" x="42"/>
        <item h="1" x="43"/>
        <item h="1" x="44"/>
        <item h="1" x="45"/>
        <item h="1" x="34"/>
        <item h="1" x="35"/>
        <item h="1" x="46"/>
        <item h="1" x="10"/>
        <item h="1" x="47"/>
        <item h="1" x="15"/>
        <item h="1" x="11"/>
        <item h="1" x="12"/>
        <item h="1" x="16"/>
        <item h="1" x="13"/>
        <item h="1" x="48"/>
        <item h="1" x="17"/>
        <item h="1" x="36"/>
        <item h="1" x="18"/>
        <item h="1" x="19"/>
        <item h="1" x="14"/>
        <item t="default"/>
      </items>
    </pivotField>
    <pivotField compact="0" outline="0" showAll="0"/>
    <pivotField compact="0" outline="0" showAll="0"/>
    <pivotField compact="0" outline="0" showAll="0"/>
    <pivotField compact="0" numFmtId="14" outline="0" showAll="0"/>
    <pivotField axis="axisRow" compact="0" outline="0" showAll="0" sortType="descending">
      <items count="9">
        <item x="0"/>
        <item x="1"/>
        <item x="2"/>
        <item m="1" x="7"/>
        <item x="3"/>
        <item x="4"/>
        <item x="5"/>
        <item m="1" x="6"/>
        <item t="default"/>
      </items>
      <autoSortScope>
        <pivotArea dataOnly="0" outline="0" fieldPosition="0">
          <references count="1">
            <reference field="4294967294" count="1" selected="0">
              <x v="0"/>
            </reference>
          </references>
        </pivotArea>
      </autoSortScope>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s>
  <rowFields count="1">
    <field x="6"/>
  </rowFields>
  <rowItems count="5">
    <i>
      <x v="4"/>
    </i>
    <i>
      <x v="1"/>
    </i>
    <i>
      <x v="5"/>
    </i>
    <i>
      <x/>
    </i>
    <i t="grand">
      <x/>
    </i>
  </rowItems>
  <colItems count="1">
    <i/>
  </colItems>
  <dataFields count="1">
    <dataField name="Count of Case" fld="0" subtotal="count" baseField="0" baseItem="0"/>
  </dataFields>
  <chartFormats count="26">
    <chartFormat chart="0" format="0" series="1">
      <pivotArea type="data" outline="0" fieldPosition="0">
        <references count="1">
          <reference field="4294967294" count="1" selected="0">
            <x v="0"/>
          </reference>
        </references>
      </pivotArea>
    </chartFormat>
    <chartFormat chart="0" format="1">
      <pivotArea type="data" outline="0" fieldPosition="0">
        <references count="2">
          <reference field="4294967294" count="1" selected="0">
            <x v="0"/>
          </reference>
          <reference field="6" count="1" selected="0">
            <x v="4"/>
          </reference>
        </references>
      </pivotArea>
    </chartFormat>
    <chartFormat chart="0" format="2">
      <pivotArea type="data" outline="0" fieldPosition="0">
        <references count="2">
          <reference field="4294967294" count="1" selected="0">
            <x v="0"/>
          </reference>
          <reference field="6" count="1" selected="0">
            <x v="1"/>
          </reference>
        </references>
      </pivotArea>
    </chartFormat>
    <chartFormat chart="0" format="3">
      <pivotArea type="data" outline="0" fieldPosition="0">
        <references count="2">
          <reference field="4294967294" count="1" selected="0">
            <x v="0"/>
          </reference>
          <reference field="6" count="1" selected="0">
            <x v="5"/>
          </reference>
        </references>
      </pivotArea>
    </chartFormat>
    <chartFormat chart="0" format="4">
      <pivotArea type="data" outline="0" fieldPosition="0">
        <references count="2">
          <reference field="4294967294" count="1" selected="0">
            <x v="0"/>
          </reference>
          <reference field="6" count="1" selected="0">
            <x v="6"/>
          </reference>
        </references>
      </pivotArea>
    </chartFormat>
    <chartFormat chart="0" format="5">
      <pivotArea type="data" outline="0" fieldPosition="0">
        <references count="2">
          <reference field="4294967294" count="1" selected="0">
            <x v="0"/>
          </reference>
          <reference field="6" count="1" selected="0">
            <x v="2"/>
          </reference>
        </references>
      </pivotArea>
    </chartFormat>
    <chartFormat chart="0" format="6">
      <pivotArea type="data" outline="0" fieldPosition="0">
        <references count="2">
          <reference field="4294967294" count="1" selected="0">
            <x v="0"/>
          </reference>
          <reference field="6" count="1" selected="0">
            <x v="0"/>
          </reference>
        </references>
      </pivotArea>
    </chartFormat>
    <chartFormat chart="7" format="14" series="1">
      <pivotArea type="data" outline="0" fieldPosition="0">
        <references count="1">
          <reference field="4294967294" count="1" selected="0">
            <x v="0"/>
          </reference>
        </references>
      </pivotArea>
    </chartFormat>
    <chartFormat chart="7" format="15">
      <pivotArea type="data" outline="0" fieldPosition="0">
        <references count="2">
          <reference field="4294967294" count="1" selected="0">
            <x v="0"/>
          </reference>
          <reference field="6" count="1" selected="0">
            <x v="4"/>
          </reference>
        </references>
      </pivotArea>
    </chartFormat>
    <chartFormat chart="7" format="16">
      <pivotArea type="data" outline="0" fieldPosition="0">
        <references count="2">
          <reference field="4294967294" count="1" selected="0">
            <x v="0"/>
          </reference>
          <reference field="6" count="1" selected="0">
            <x v="1"/>
          </reference>
        </references>
      </pivotArea>
    </chartFormat>
    <chartFormat chart="7" format="17">
      <pivotArea type="data" outline="0" fieldPosition="0">
        <references count="2">
          <reference field="4294967294" count="1" selected="0">
            <x v="0"/>
          </reference>
          <reference field="6" count="1" selected="0">
            <x v="5"/>
          </reference>
        </references>
      </pivotArea>
    </chartFormat>
    <chartFormat chart="7" format="18">
      <pivotArea type="data" outline="0" fieldPosition="0">
        <references count="2">
          <reference field="4294967294" count="1" selected="0">
            <x v="0"/>
          </reference>
          <reference field="6" count="1" selected="0">
            <x v="6"/>
          </reference>
        </references>
      </pivotArea>
    </chartFormat>
    <chartFormat chart="7" format="19">
      <pivotArea type="data" outline="0" fieldPosition="0">
        <references count="2">
          <reference field="4294967294" count="1" selected="0">
            <x v="0"/>
          </reference>
          <reference field="6" count="1" selected="0">
            <x v="2"/>
          </reference>
        </references>
      </pivotArea>
    </chartFormat>
    <chartFormat chart="7" format="20">
      <pivotArea type="data" outline="0" fieldPosition="0">
        <references count="2">
          <reference field="4294967294" count="1" selected="0">
            <x v="0"/>
          </reference>
          <reference field="6" count="1" selected="0">
            <x v="0"/>
          </reference>
        </references>
      </pivotArea>
    </chartFormat>
    <chartFormat chart="15" format="7" series="1">
      <pivotArea type="data" outline="0" fieldPosition="0">
        <references count="1">
          <reference field="4294967294" count="1" selected="0">
            <x v="0"/>
          </reference>
        </references>
      </pivotArea>
    </chartFormat>
    <chartFormat chart="15" format="8">
      <pivotArea type="data" outline="0" fieldPosition="0">
        <references count="2">
          <reference field="4294967294" count="1" selected="0">
            <x v="0"/>
          </reference>
          <reference field="6" count="1" selected="0">
            <x v="4"/>
          </reference>
        </references>
      </pivotArea>
    </chartFormat>
    <chartFormat chart="15" format="9">
      <pivotArea type="data" outline="0" fieldPosition="0">
        <references count="2">
          <reference field="4294967294" count="1" selected="0">
            <x v="0"/>
          </reference>
          <reference field="6" count="1" selected="0">
            <x v="1"/>
          </reference>
        </references>
      </pivotArea>
    </chartFormat>
    <chartFormat chart="15" format="10">
      <pivotArea type="data" outline="0" fieldPosition="0">
        <references count="2">
          <reference field="4294967294" count="1" selected="0">
            <x v="0"/>
          </reference>
          <reference field="6" count="1" selected="0">
            <x v="5"/>
          </reference>
        </references>
      </pivotArea>
    </chartFormat>
    <chartFormat chart="15" format="11">
      <pivotArea type="data" outline="0" fieldPosition="0">
        <references count="2">
          <reference field="4294967294" count="1" selected="0">
            <x v="0"/>
          </reference>
          <reference field="6" count="1" selected="0">
            <x v="6"/>
          </reference>
        </references>
      </pivotArea>
    </chartFormat>
    <chartFormat chart="15" format="12">
      <pivotArea type="data" outline="0" fieldPosition="0">
        <references count="2">
          <reference field="4294967294" count="1" selected="0">
            <x v="0"/>
          </reference>
          <reference field="6" count="1" selected="0">
            <x v="2"/>
          </reference>
        </references>
      </pivotArea>
    </chartFormat>
    <chartFormat chart="15" format="13">
      <pivotArea type="data" outline="0" fieldPosition="0">
        <references count="2">
          <reference field="4294967294" count="1" selected="0">
            <x v="0"/>
          </reference>
          <reference field="6" count="1" selected="0">
            <x v="0"/>
          </reference>
        </references>
      </pivotArea>
    </chartFormat>
    <chartFormat chart="17" format="19" series="1">
      <pivotArea type="data" outline="0" fieldPosition="0">
        <references count="1">
          <reference field="4294967294" count="1" selected="0">
            <x v="0"/>
          </reference>
        </references>
      </pivotArea>
    </chartFormat>
    <chartFormat chart="17" format="20">
      <pivotArea type="data" outline="0" fieldPosition="0">
        <references count="2">
          <reference field="4294967294" count="1" selected="0">
            <x v="0"/>
          </reference>
          <reference field="6" count="1" selected="0">
            <x v="4"/>
          </reference>
        </references>
      </pivotArea>
    </chartFormat>
    <chartFormat chart="17" format="21">
      <pivotArea type="data" outline="0" fieldPosition="0">
        <references count="2">
          <reference field="4294967294" count="1" selected="0">
            <x v="0"/>
          </reference>
          <reference field="6" count="1" selected="0">
            <x v="1"/>
          </reference>
        </references>
      </pivotArea>
    </chartFormat>
    <chartFormat chart="17" format="22">
      <pivotArea type="data" outline="0" fieldPosition="0">
        <references count="2">
          <reference field="4294967294" count="1" selected="0">
            <x v="0"/>
          </reference>
          <reference field="6" count="1" selected="0">
            <x v="5"/>
          </reference>
        </references>
      </pivotArea>
    </chartFormat>
    <chartFormat chart="17" format="23">
      <pivotArea type="data" outline="0" fieldPosition="0">
        <references count="2">
          <reference field="4294967294" count="1" selected="0">
            <x v="0"/>
          </reference>
          <reference field="6"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12F5C37E-FA49-4ECC-89BC-FD963E30E547}" name="PivotTable2" cacheId="0" applyNumberFormats="0" applyBorderFormats="0" applyFontFormats="0" applyPatternFormats="0" applyAlignmentFormats="0" applyWidthHeightFormats="1" dataCaption="Values" updatedVersion="8" minRefreshableVersion="3" useAutoFormatting="1" itemPrintTitles="1" createdVersion="8" indent="0" compact="0" compactData="0" multipleFieldFilters="0" chartFormat="3">
  <location ref="A2:B6" firstHeaderRow="1" firstDataRow="1" firstDataCol="1"/>
  <pivotFields count="17">
    <pivotField dataField="1" compact="0" outline="0" showAll="0"/>
    <pivotField compact="0" numFmtId="14" outline="0" showAll="0"/>
    <pivotField compact="0" outline="0" showAll="0"/>
    <pivotField axis="axisRow" compact="0" outline="0" showAll="0" sortType="descending">
      <items count="5">
        <item x="2"/>
        <item x="0"/>
        <item x="1"/>
        <item m="1" x="3"/>
        <item t="default"/>
      </items>
      <autoSortScope>
        <pivotArea dataOnly="0" outline="0" fieldPosition="0">
          <references count="1">
            <reference field="4294967294" count="1" selected="0">
              <x v="0"/>
            </reference>
          </references>
        </pivotArea>
      </autoSortScope>
    </pivotField>
    <pivotField compact="0" outline="0" showAll="0"/>
    <pivotField compact="0" numFmtId="14"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s>
  <rowFields count="1">
    <field x="3"/>
  </rowFields>
  <rowItems count="4">
    <i>
      <x v="2"/>
    </i>
    <i>
      <x v="1"/>
    </i>
    <i>
      <x/>
    </i>
    <i t="grand">
      <x/>
    </i>
  </rowItems>
  <colItems count="1">
    <i/>
  </colItems>
  <dataFields count="1">
    <dataField name="Count of Case" fld="0" subtotal="count" showDataAs="percentOfTotal" baseField="0" baseItem="0" numFmtId="10"/>
  </dataFields>
  <chartFormats count="4">
    <chartFormat chart="0" format="0" series="1">
      <pivotArea type="data" outline="0" fieldPosition="0">
        <references count="1">
          <reference field="4294967294" count="1" selected="0">
            <x v="0"/>
          </reference>
        </references>
      </pivotArea>
    </chartFormat>
    <chartFormat chart="0" format="1">
      <pivotArea type="data" outline="0" fieldPosition="0">
        <references count="2">
          <reference field="4294967294" count="1" selected="0">
            <x v="0"/>
          </reference>
          <reference field="3" count="1" selected="0">
            <x v="2"/>
          </reference>
        </references>
      </pivotArea>
    </chartFormat>
    <chartFormat chart="0" format="2">
      <pivotArea type="data" outline="0" fieldPosition="0">
        <references count="2">
          <reference field="4294967294" count="1" selected="0">
            <x v="0"/>
          </reference>
          <reference field="3" count="1" selected="0">
            <x v="1"/>
          </reference>
        </references>
      </pivotArea>
    </chartFormat>
    <chartFormat chart="0" format="3">
      <pivotArea type="data" outline="0" fieldPosition="0">
        <references count="2">
          <reference field="4294967294" count="1" selected="0">
            <x v="0"/>
          </reference>
          <reference field="3"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First_Issue_Date1" xr10:uid="{963BA198-4687-4C81-8C32-92E8F5B8228C}" sourceName="First Issue Date">
  <pivotTables>
    <pivotTable tabId="32" name="PivotTable1"/>
  </pivotTables>
  <data>
    <tabular pivotCacheId="2034940389">
      <items count="53">
        <i x="1" s="1"/>
        <i x="37" s="1"/>
        <i x="2" s="1"/>
        <i x="20" s="1"/>
        <i x="21" s="1"/>
        <i x="3" s="1"/>
        <i x="22" s="1"/>
        <i x="23" s="1"/>
        <i x="24" s="1"/>
        <i x="25" s="1"/>
        <i x="26" s="1"/>
        <i x="27" s="1"/>
        <i x="28" s="1"/>
        <i x="4" s="1"/>
        <i x="29" s="1"/>
        <i x="5" s="1"/>
        <i x="30" s="1"/>
        <i x="38" s="1"/>
        <i x="6" s="1"/>
        <i x="31" s="1"/>
        <i x="32" s="1"/>
        <i x="0" s="1"/>
        <i x="7" s="1"/>
        <i x="8" s="1"/>
        <i x="39" s="1"/>
        <i x="33" s="1"/>
        <i x="49"/>
        <i x="40"/>
        <i x="41"/>
        <i x="9"/>
        <i x="50"/>
        <i x="51"/>
        <i x="52"/>
        <i x="42"/>
        <i x="43"/>
        <i x="44"/>
        <i x="45"/>
        <i x="34"/>
        <i x="35"/>
        <i x="46"/>
        <i x="10"/>
        <i x="47"/>
        <i x="15"/>
        <i x="11"/>
        <i x="12"/>
        <i x="16"/>
        <i x="13"/>
        <i x="48"/>
        <i x="17"/>
        <i x="36"/>
        <i x="18"/>
        <i x="19"/>
        <i x="14"/>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First_Issue_Date" xr10:uid="{CA494DC7-80F9-4344-85E7-F23B83900A60}" sourceName="First Issue Date">
  <pivotTables>
    <pivotTable tabId="33" name="PivotTable1"/>
  </pivotTables>
  <data>
    <tabular pivotCacheId="2034940389">
      <items count="53">
        <i x="1"/>
        <i x="37"/>
        <i x="2"/>
        <i x="20"/>
        <i x="21"/>
        <i x="3"/>
        <i x="22"/>
        <i x="23"/>
        <i x="24"/>
        <i x="25"/>
        <i x="26"/>
        <i x="27"/>
        <i x="28"/>
        <i x="4"/>
        <i x="29"/>
        <i x="5"/>
        <i x="30"/>
        <i x="38"/>
        <i x="6"/>
        <i x="31"/>
        <i x="32"/>
        <i x="0"/>
        <i x="7"/>
        <i x="8"/>
        <i x="39"/>
        <i x="33"/>
        <i x="49" s="1"/>
        <i x="40" s="1"/>
        <i x="41" s="1"/>
        <i x="9" s="1"/>
        <i x="50" s="1"/>
        <i x="51" s="1"/>
        <i x="52" s="1"/>
        <i x="42" s="1"/>
        <i x="43" s="1"/>
        <i x="44" s="1"/>
        <i x="45" s="1"/>
        <i x="34" s="1"/>
        <i x="35" s="1"/>
        <i x="46" s="1"/>
        <i x="10" s="1"/>
        <i x="47" s="1"/>
        <i x="15" s="1"/>
        <i x="11" s="1"/>
        <i x="12" s="1"/>
        <i x="16" s="1"/>
        <i x="13" s="1"/>
        <i x="48" s="1"/>
        <i x="17" s="1"/>
        <i x="36" s="1"/>
        <i x="18" s="1"/>
        <i x="19" s="1"/>
        <i x="14" s="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First Issue Date" xr10:uid="{718DEE41-9B46-4609-A753-676AE15A4D7C}" cache="Slicer_First_Issue_Date" caption="First Issue Date" startItem="21" rowHeight="241300"/>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First Issue Date 1" xr10:uid="{1AAF3446-41BC-4D14-BD1F-1F33E67ABFF1}" cache="Slicer_First_Issue_Date1" caption="First Issue Date"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F2C51B4-243F-4502-B2FA-8A3A57248D7F}" name="Table1" displayName="Table1" ref="A1:Q55" totalsRowShown="0" dataDxfId="15">
  <autoFilter ref="A1:Q55" xr:uid="{4F2C51B4-243F-4502-B2FA-8A3A57248D7F}"/>
  <sortState xmlns:xlrd2="http://schemas.microsoft.com/office/spreadsheetml/2017/richdata2" ref="A2:Q55">
    <sortCondition descending="1" ref="B1:B55"/>
  </sortState>
  <tableColumns count="17">
    <tableColumn id="1" xr3:uid="{B8A39244-33E5-4911-8806-FC17A9A5B1BA}" name="Case" dataDxfId="14"/>
    <tableColumn id="2" xr3:uid="{E6D20F31-2E0B-4449-9C69-68200F03B11E}" name="First Issue Date" dataDxfId="13"/>
    <tableColumn id="6" xr3:uid="{E69D0AB5-6B0F-4654-A1B3-157353B9BE34}" name="First Issue of DoI" dataDxfId="12"/>
    <tableColumn id="15" xr3:uid="{F5B5B923-9EC4-47E2-BCD4-ED1620A66AD1}" name="Instance Issued"/>
    <tableColumn id="3" xr3:uid="{B25B94F0-EB3A-46CB-9CFF-5D20AD7834CE}" name="Final Appeal" dataDxfId="11" dataCellStyle="Hyperlink"/>
    <tableColumn id="17" xr3:uid="{845B62CF-4161-43BE-8DA4-2D970124F5DD}" name="Final Judgment Date"/>
    <tableColumn id="4" xr3:uid="{54A2DE20-5CF8-4936-B60E-44E7DA93B475}" name="Outcome" dataDxfId="10"/>
    <tableColumn id="5" xr3:uid="{F323EF0B-B752-41BC-86A2-1B6F0C67C2F1}" name="Issue" dataDxfId="9"/>
    <tableColumn id="7" xr3:uid="{4A1A8383-A1AD-4FEE-B631-4CA2BD3FE0D3}" name="Legislation Subject to Declaration of Incompatibility" dataDxfId="8"/>
    <tableColumn id="13" xr3:uid="{D0C51064-98A6-422A-A6B0-A692A7F2A2DD}" name="Post-HRA Primary Legislation Amending" dataDxfId="7"/>
    <tableColumn id="8" xr3:uid="{A3E700CA-362B-49C8-A67C-1D70FB5CC5A9}" name="s.19(1)(b) Statement" dataDxfId="6"/>
    <tableColumn id="14" xr3:uid="{E08F917B-4C9E-4E5B-BB72-67D94D672DEA}" name="JCHR Treatment" dataDxfId="5"/>
    <tableColumn id="10" xr3:uid="{F3F1EC0E-D71F-4300-9320-EE5A61D0A2EC}" name="JCHR Report Link" dataDxfId="4"/>
    <tableColumn id="11" xr3:uid="{F882B733-6883-4C27-AA4B-3FF52FA84931}" name="Commentary on JCHR Scrutiny" dataDxfId="3"/>
    <tableColumn id="12" xr3:uid="{3E86C2FE-0A19-48B4-AF68-030B0A1A40E6}" name="Remedy" dataDxfId="2"/>
    <tableColumn id="16" xr3:uid="{9C4A62E6-3F48-466D-AFB1-DEE21FDA6C86}" name="Remedy Order into Force" dataDxfId="1"/>
    <tableColumn id="18" xr3:uid="{CD0A0CCE-0C59-4FE3-A484-4E4D3F588305}" name="Violation Coded"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D1" dT="2025-04-01T10:11:53.43" personId="{A5449954-4E01-4924-B85F-EED45833C8C6}" id="{0893F0B2-1F4F-410E-BE5E-46DCFAAE402F}">
    <text xml:space="preserve">Apex indicates that either the House of Lords or Supreme Court issued the DoI in the first instance. The Court of Appeal category also includes courts in Northern Ireland (NICA) and Scotland (Court of Session Inner House) of equivalent jurisdiction. 
</text>
  </threadedComment>
  <threadedComment ref="Q1" dT="2025-03-31T15:08:45.78" personId="{A5449954-4E01-4924-B85F-EED45833C8C6}" id="{D942FCC1-4EF6-41A1-B842-AC6D5EC90C60}">
    <text>Articles
2-A
3-B
4-C
5-D
6-E
7-F
8-G
9-H
10-I
11-J
12-K
14-L
A1P1-M
A3P1-N</text>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17" Type="http://schemas.openxmlformats.org/officeDocument/2006/relationships/hyperlink" Target="https://www.bailii.org/ew/cases/EWHC/Admin/2006/2886.html" TargetMode="External"/><Relationship Id="rId21" Type="http://schemas.openxmlformats.org/officeDocument/2006/relationships/hyperlink" Target="https://www.bailii.org/cgi-bin/format.cgi?doc=/uk/cases/UKHL/2006/54.html&amp;query=(R)+AND+((Clift))+AND+(v)+AND+(Secretary)+AND+(of)+AND+(State)+AND+(for)+AND+(the)+AND+(Home)+AND+(Department" TargetMode="External"/><Relationship Id="rId42" Type="http://schemas.openxmlformats.org/officeDocument/2006/relationships/hyperlink" Target="https://www.legislation.gov.uk/ukpga/1999/16/contents" TargetMode="External"/><Relationship Id="rId63" Type="http://schemas.openxmlformats.org/officeDocument/2006/relationships/hyperlink" Target="https://publications.parliament.uk/pa/cm200102/cmbills/049/2002049.htm" TargetMode="External"/><Relationship Id="rId84" Type="http://schemas.openxmlformats.org/officeDocument/2006/relationships/hyperlink" Target="https://supremecourt.uk/uploads/uksc_2023_0088_judgment_321a4c4379.pdf" TargetMode="External"/><Relationship Id="rId138" Type="http://schemas.openxmlformats.org/officeDocument/2006/relationships/hyperlink" Target="https://www.bailii.org/cgi-bin/format.cgi?doc=/uk/cases/UKSC/2018/48.html&amp;query=(Siobhan)+AND+(McLaughlin.)+AND+(Re)+AND+(Judicial)+AND+(Review)+AND+((Northern)+AND+(Ireland))" TargetMode="External"/><Relationship Id="rId159" Type="http://schemas.openxmlformats.org/officeDocument/2006/relationships/hyperlink" Target="https://www.legislation.gov.uk/ukpga/2013/30/contents" TargetMode="External"/><Relationship Id="rId170" Type="http://schemas.openxmlformats.org/officeDocument/2006/relationships/hyperlink" Target="https://scotcourts.gov.uk/media/cswhucdp/2026csih31-reclaiming-motion-in-the-cause-mark-hirst-against-the-chief-constable-and-the-lord-advocate.pdf" TargetMode="External"/><Relationship Id="rId107" Type="http://schemas.openxmlformats.org/officeDocument/2006/relationships/hyperlink" Target="https://www.bailii.org/cgi-bin/format.cgi?doc=/ew/cases/EWHC/QB/2002/13.html&amp;query=(.2002.)+AND+(EWHC)+AND+(13)+AND+((QB))" TargetMode="External"/><Relationship Id="rId11" Type="http://schemas.openxmlformats.org/officeDocument/2006/relationships/hyperlink" Target="https://www.legislation.gov.uk/uksi/2023/112/made" TargetMode="External"/><Relationship Id="rId32" Type="http://schemas.openxmlformats.org/officeDocument/2006/relationships/hyperlink" Target="https://www.bailii.org/cgi-bin/format.cgi?doc=/ew/cases/EWHC/Admin/2020/183.html&amp;query=(Jackson)+AND+(Simpson)+AND+(v)+AND+(Secretary)+AND+(of)+AND+(State)+AND+(for)+AND+(Work)+AND+(Pensions)" TargetMode="External"/><Relationship Id="rId53" Type="http://schemas.openxmlformats.org/officeDocument/2006/relationships/hyperlink" Target="https://www.legislation.gov.uk/ukpga/2022/36/section/7" TargetMode="External"/><Relationship Id="rId74" Type="http://schemas.openxmlformats.org/officeDocument/2006/relationships/hyperlink" Target="https://publications.parliament.uk/pa/ld200809/ldjudgmt/jd090506/nasser-1.htm" TargetMode="External"/><Relationship Id="rId128" Type="http://schemas.openxmlformats.org/officeDocument/2006/relationships/hyperlink" Target="https://www.bailii.org/cgi-bin/format.cgi?doc=/scot/cases/ScotCS/2007/CSIH_9.html&amp;query=(Smith)+AND+(v)+AND+(Scott)" TargetMode="External"/><Relationship Id="rId149" Type="http://schemas.openxmlformats.org/officeDocument/2006/relationships/hyperlink" Target="https://www.bailii.org/cgi-bin/format.cgi?doc=/ew/cases/EWHC/Admin/2020/183.html&amp;query=(Jackson)+AND+(Simpson)+AND+(v)+AND+(Secretary)+AND+(of)+AND+(State)+AND+(for)+AND+(Work)+AND+(Pensions)" TargetMode="External"/><Relationship Id="rId5" Type="http://schemas.openxmlformats.org/officeDocument/2006/relationships/hyperlink" Target="https://publications.parliament.uk/pa/cm200304/cmbills/005/2004005.htm" TargetMode="External"/><Relationship Id="rId95" Type="http://schemas.openxmlformats.org/officeDocument/2006/relationships/hyperlink" Target="https://publications.parliament.uk/pa/bills/cbill/58-01/0129/cbill_2019-20210129_en_1.htm" TargetMode="External"/><Relationship Id="rId160" Type="http://schemas.openxmlformats.org/officeDocument/2006/relationships/hyperlink" Target="https://www.legislation.gov.uk/ukpga/2008/4/schedule/28" TargetMode="External"/><Relationship Id="rId22" Type="http://schemas.openxmlformats.org/officeDocument/2006/relationships/hyperlink" Target="https://www.bailii.org/cgi-bin/format.cgi?doc=/scot/cases/ScotCS/2007/CSIH_9.html&amp;query=(Smith)+AND+(v)+AND+(Scott)" TargetMode="External"/><Relationship Id="rId43" Type="http://schemas.openxmlformats.org/officeDocument/2006/relationships/hyperlink" Target="https://www.legislation.gov.uk/ukpga/1999/30/section/54" TargetMode="External"/><Relationship Id="rId64" Type="http://schemas.openxmlformats.org/officeDocument/2006/relationships/hyperlink" Target="https://publications.parliament.uk/pa/cm199899/cmbills/042/1999042.htm" TargetMode="External"/><Relationship Id="rId118" Type="http://schemas.openxmlformats.org/officeDocument/2006/relationships/hyperlink" Target="https://www.bailii.org/cgi-bin/format.cgi?doc=/uk/cases/UKHL/2006/54.html&amp;query=(R)+AND+((Clift))+AND+(v)+AND+(Secretary)+AND+(of)+AND+(State)+AND+(for)+AND+(the)+AND+(Home)+AND+(Department" TargetMode="External"/><Relationship Id="rId139" Type="http://schemas.openxmlformats.org/officeDocument/2006/relationships/hyperlink" Target="https://www.bailii.org/ew/cases/EWHC/Admin/2019/452.html" TargetMode="External"/><Relationship Id="rId85" Type="http://schemas.openxmlformats.org/officeDocument/2006/relationships/hyperlink" Target="https://supremecourt.uk/uploads/uksc_2022_0056_judgment_09153a978e.pdf" TargetMode="External"/><Relationship Id="rId150" Type="http://schemas.openxmlformats.org/officeDocument/2006/relationships/hyperlink" Target="https://publications.parliament.uk/pa/jt200102/jtselect/jtrights/132/13202.htm" TargetMode="External"/><Relationship Id="rId171" Type="http://schemas.openxmlformats.org/officeDocument/2006/relationships/hyperlink" Target="https://scotcourts.gov.uk/media/ppmhltjh/2026csoh8-mark-hirst-against-the-chief-constable-police-service-of-scotland-and-others.pdf" TargetMode="External"/><Relationship Id="rId12" Type="http://schemas.openxmlformats.org/officeDocument/2006/relationships/hyperlink" Target="https://www.legislation.gov.uk/uksi/2020/1085/made" TargetMode="External"/><Relationship Id="rId33" Type="http://schemas.openxmlformats.org/officeDocument/2006/relationships/hyperlink" Target="https://www.bailii.org/cgi-bin/format.cgi?doc=/nie/cases/NIHC/QB/2021/48.html&amp;query=(In)+AND+(the)+AND+(matter)+AND+(of)+AND+(an)+AND+(application)+AND+(by)+AND+(.JR111.)+AND+(for)+AND+(judicial)+AND+(review)+AND+((ruling)+AND+(on)+AND+(remedy))" TargetMode="External"/><Relationship Id="rId108" Type="http://schemas.openxmlformats.org/officeDocument/2006/relationships/hyperlink" Target="https://www.judiciaryni.uk/files/judiciaryni/decisions/In%20the%20Matter%20of%20an%20Application%20by%20McR%20for%20Judicial%20Review.pdf" TargetMode="External"/><Relationship Id="rId129" Type="http://schemas.openxmlformats.org/officeDocument/2006/relationships/hyperlink" Target="https://www.bailii.org/ew/cases/EWHC/QB/2008/3170.html" TargetMode="External"/><Relationship Id="rId54" Type="http://schemas.openxmlformats.org/officeDocument/2006/relationships/hyperlink" Target="https://www.legislation.gov.uk/uksi/2019/1164/contents/made" TargetMode="External"/><Relationship Id="rId75" Type="http://schemas.openxmlformats.org/officeDocument/2006/relationships/hyperlink" Target="https://publications.parliament.uk/pa/ld200809/ldjudgmt/jd090121/black-1.htm" TargetMode="External"/><Relationship Id="rId96" Type="http://schemas.openxmlformats.org/officeDocument/2006/relationships/hyperlink" Target="https://publications.parliament.uk/pa/cm200304/cmbills/011/2004011.htm" TargetMode="External"/><Relationship Id="rId140" Type="http://schemas.openxmlformats.org/officeDocument/2006/relationships/hyperlink" Target="https://www.judiciaryni.uk/files/judiciaryni/2024-03/Dillon%2C%20McEvoy%2C%20McManus%2C%20Hughes%2C%20Jordan%2C%20Gilvary%2C%20and%20Fitzsimmons%20Application.pdf" TargetMode="External"/><Relationship Id="rId161" Type="http://schemas.openxmlformats.org/officeDocument/2006/relationships/hyperlink" Target="https://www.legislation.gov.uk/asp/2020/6/contents/enacted" TargetMode="External"/><Relationship Id="rId6" Type="http://schemas.openxmlformats.org/officeDocument/2006/relationships/hyperlink" Target="https://publications.parliament.uk/pa/cm200304/cmbills/005/2004005.htm" TargetMode="External"/><Relationship Id="rId23" Type="http://schemas.openxmlformats.org/officeDocument/2006/relationships/hyperlink" Target="https://www.bailii.org/cgi-bin/format.cgi?doc=/ew/cases/EWCA/Civ/2016/6.html&amp;query=(David)+AND+(Miranda)+AND+(v)+AND+(Secretary)+AND+(of)+AND+(State)+AND+(for)+AND+(the)+AND+(Home)+AND+(Department)" TargetMode="External"/><Relationship Id="rId28" Type="http://schemas.openxmlformats.org/officeDocument/2006/relationships/hyperlink" Target="https://www.bailii.org/cgi-bin/format.cgi?doc=/uk/cases/UKHL/2004/56.html&amp;query=(A)+AND+(others)+AND+(v)+AND+(Secretary)+AND+(of)+AND+(State)+AND+(for)+AND+(the)+AND+(Home)+AND+(Department)" TargetMode="External"/><Relationship Id="rId49" Type="http://schemas.openxmlformats.org/officeDocument/2006/relationships/hyperlink" Target="https://www.legislation.gov.uk/uksi/2023/134/contents/made" TargetMode="External"/><Relationship Id="rId114" Type="http://schemas.openxmlformats.org/officeDocument/2006/relationships/hyperlink" Target="https://www.bailii.org/ew/cases/EWHC/Admin/2003/1094.html" TargetMode="External"/><Relationship Id="rId119" Type="http://schemas.openxmlformats.org/officeDocument/2006/relationships/hyperlink" Target="https://www.bailii.org/ew/cases/EWHC/Admin/2006/1000.html" TargetMode="External"/><Relationship Id="rId44" Type="http://schemas.openxmlformats.org/officeDocument/2006/relationships/hyperlink" Target="https://www.legislation.gov.uk/ukpga/2003/24/contents" TargetMode="External"/><Relationship Id="rId60" Type="http://schemas.openxmlformats.org/officeDocument/2006/relationships/hyperlink" Target="https://publications.parliament.uk/pa/cm199900/cmbills/010/2000100.htm" TargetMode="External"/><Relationship Id="rId65" Type="http://schemas.openxmlformats.org/officeDocument/2006/relationships/hyperlink" Target="https://publications.parliament.uk/pa/ld200203/ldjudgmt/jd030710/will-1.htm" TargetMode="External"/><Relationship Id="rId81" Type="http://schemas.openxmlformats.org/officeDocument/2006/relationships/hyperlink" Target="https://www.bailii.org/uk/cases/UKSC/2019/3.html" TargetMode="External"/><Relationship Id="rId86" Type="http://schemas.openxmlformats.org/officeDocument/2006/relationships/hyperlink" Target="https://www.bailii.org/cgi-bin/format.cgi?doc=/ew/cases/EWHC/Admin/2018/1834.html&amp;query=(K)+AND+((A)+AND+(Child))+AND+(v)+AND+(Secretary)+AND+(of)+AND+(State)+AND+(for)+AND+(the)+AND+(Home)+AND+(Department)" TargetMode="External"/><Relationship Id="rId130" Type="http://schemas.openxmlformats.org/officeDocument/2006/relationships/hyperlink" Target="https://www.bailii.org/cgi-bin/format.cgi?doc=/ew/cases/EWHC/Fam/2016/1191.html&amp;query=(Z)+AND+((A)+AND+(Child))+AND+((no.2))" TargetMode="External"/><Relationship Id="rId135" Type="http://schemas.openxmlformats.org/officeDocument/2006/relationships/hyperlink" Target="https://www.bailii.org/cgi-bin/format.cgi?doc=/ew/cases/EWCA/Civ/2017/1916.html&amp;query=(Smith)+AND+(v)+AND+((1))+AND+(Lancashire)+AND+(Teaching)+AND+(Hospitals)+AND+(NHS)+AND+(Foundation)+AND+(Trust" TargetMode="External"/><Relationship Id="rId151" Type="http://schemas.openxmlformats.org/officeDocument/2006/relationships/hyperlink" Target="https://publications.parliament.uk/pa/jt200304/jtselect/jtrights/35/3502.htm;%20https:/publications.parliament.uk/pa/jt200304/jtselect/jtrights/130/13002.htm" TargetMode="External"/><Relationship Id="rId156" Type="http://schemas.openxmlformats.org/officeDocument/2006/relationships/hyperlink" Target="https://publications.parliament.uk/pa/jt201314/jtselect/jtrights/142/142.pdf" TargetMode="External"/><Relationship Id="rId177" Type="http://schemas.openxmlformats.org/officeDocument/2006/relationships/vmlDrawing" Target="../drawings/vmlDrawing1.vml"/><Relationship Id="rId172" Type="http://schemas.openxmlformats.org/officeDocument/2006/relationships/hyperlink" Target="https://www.bailii.org/ew/cases/EWCA/Civ/2025/59.html" TargetMode="External"/><Relationship Id="rId13" Type="http://schemas.openxmlformats.org/officeDocument/2006/relationships/hyperlink" Target="https://www.legislation.gov.uk/uksi/2011/1158/made" TargetMode="External"/><Relationship Id="rId18" Type="http://schemas.openxmlformats.org/officeDocument/2006/relationships/hyperlink" Target="https://www.bailii.org/ew/cases/EWHC/Admin/2002/2805.html" TargetMode="External"/><Relationship Id="rId39" Type="http://schemas.openxmlformats.org/officeDocument/2006/relationships/hyperlink" Target="https://www.legislation.gov.uk/ukpga/2003/44/contents" TargetMode="External"/><Relationship Id="rId109" Type="http://schemas.openxmlformats.org/officeDocument/2006/relationships/hyperlink" Target="https://www.bailii.org/ew/cases/EWHC/Admin/2002/2805.html" TargetMode="External"/><Relationship Id="rId34" Type="http://schemas.openxmlformats.org/officeDocument/2006/relationships/hyperlink" Target="https://www.bailii.org/cgi-bin/format.cgi?doc=/ew/cases/EWHC/Admin/2024/211.html&amp;query=(R)+AND+((Quaye))+AND+(v)+AND+(Secretary)+AND+(of)+AND+(State)+AND+(for)+AND+(Justice)" TargetMode="External"/><Relationship Id="rId50" Type="http://schemas.openxmlformats.org/officeDocument/2006/relationships/hyperlink" Target="https://www.legislation.gov.uk/ukpga/2012/9/contents" TargetMode="External"/><Relationship Id="rId55" Type="http://schemas.openxmlformats.org/officeDocument/2006/relationships/hyperlink" Target="https://www.legislation.gov.uk/uksi/2019/1164/contents/made" TargetMode="External"/><Relationship Id="rId76" Type="http://schemas.openxmlformats.org/officeDocument/2006/relationships/hyperlink" Target="https://supremecourt.uk/uploads/uksc_2009_0144_judgment_169310f738.pdf" TargetMode="External"/><Relationship Id="rId97" Type="http://schemas.openxmlformats.org/officeDocument/2006/relationships/hyperlink" Target="https://publications.parliament.uk/pa/cm200304/cmbills/007/2004007.htm" TargetMode="External"/><Relationship Id="rId104" Type="http://schemas.openxmlformats.org/officeDocument/2006/relationships/hyperlink" Target="https://www.bailii.org/cgi-bin/format.cgi?doc=/ew/cases/EWCA/Civ/2001/633.html&amp;query=(.2001.)+AND+(EWCA)+AND+(Civ)+AND+(633)" TargetMode="External"/><Relationship Id="rId120" Type="http://schemas.openxmlformats.org/officeDocument/2006/relationships/hyperlink" Target="https://www.bailii.org/ew/cases/EWHC/Admin/2006/823.html" TargetMode="External"/><Relationship Id="rId125" Type="http://schemas.openxmlformats.org/officeDocument/2006/relationships/hyperlink" Target="https://www.bailii.org/ew/cases/EWHC/Admin/2014/2182.html" TargetMode="External"/><Relationship Id="rId141" Type="http://schemas.openxmlformats.org/officeDocument/2006/relationships/hyperlink" Target="https://www.gardencourtchambers.co.uk/resources/download/614/judgment-smith-v-sshd-2024-ewhc-1137-admin.pdf" TargetMode="External"/><Relationship Id="rId146" Type="http://schemas.openxmlformats.org/officeDocument/2006/relationships/hyperlink" Target="https://www.bailii.org/nie/cases/NIHC/QB/2021/97.html" TargetMode="External"/><Relationship Id="rId167" Type="http://schemas.openxmlformats.org/officeDocument/2006/relationships/hyperlink" Target="https://publications.parliament.uk/pa/jt200203/jtselect/jtrights/119/11905.htm" TargetMode="External"/><Relationship Id="rId7" Type="http://schemas.openxmlformats.org/officeDocument/2006/relationships/hyperlink" Target="https://publications.parliament.uk/pa/ld200203/ldbills/026/2003026.pdf" TargetMode="External"/><Relationship Id="rId71" Type="http://schemas.openxmlformats.org/officeDocument/2006/relationships/hyperlink" Target="https://publications.parliament.uk/pa/ld200809/ldjudgmt/jd090121/wright-1.htm" TargetMode="External"/><Relationship Id="rId92" Type="http://schemas.openxmlformats.org/officeDocument/2006/relationships/hyperlink" Target="https://publications.parliament.uk/pa/bills/cbill/2013-2014/0110/cbill_2013-20140110_en_1.htm" TargetMode="External"/><Relationship Id="rId162" Type="http://schemas.openxmlformats.org/officeDocument/2006/relationships/hyperlink" Target="https://www.legislation.gov.uk/nisr/2021/156/contents/made%20The%20Police%20Act%201997%20(Criminal%20Record%20Certificates:%20Relevant%20Matters)%20(Amendment)%20Order%20(Northern%20Ireland)%202021;%20THE%20POLICE%20ACT%201997%20(CRIMINAL%20RECORD%20CERTIFICATES:%20RELEVANT%20MATTERS)%20(AMENDMENT)%20(ENGLAND%20AND%20WALES)%20ORDER%202020%20No.%201364" TargetMode="External"/><Relationship Id="rId2" Type="http://schemas.openxmlformats.org/officeDocument/2006/relationships/hyperlink" Target="https://www.bailii.org/nie/cases/NIHC/KB/2024/35.html" TargetMode="External"/><Relationship Id="rId29" Type="http://schemas.openxmlformats.org/officeDocument/2006/relationships/hyperlink" Target="https://www.bailii.org/cgi-bin/format.cgi?doc=/ew/cases/EWHC/Admin/2010/2761.html&amp;query=(R)+AND+((Royal)+AND+(College)+AND+(of)+AND+(Nursing)+AND+(others))+AND+(v)+AND+(Secretary)+AND+(of)+AND+(State)+AND+(for)+AND+(Home)+AND+(Department)" TargetMode="External"/><Relationship Id="rId24" Type="http://schemas.openxmlformats.org/officeDocument/2006/relationships/hyperlink" Target="https://www.bailii.org/cgi-bin/format.cgi?doc=/ew/cases/EWCA/Civ/2017/1916.html&amp;query=(Smith)+AND+(v)+AND+((1))+AND+(Lancashire)+AND+(Teaching)+AND+(Hospitals)+AND+(NHS)+AND+(Foundation)+AND+(Trust" TargetMode="External"/><Relationship Id="rId40" Type="http://schemas.openxmlformats.org/officeDocument/2006/relationships/hyperlink" Target="https://www.legislation.gov.uk/ukpga/2002/41/contents" TargetMode="External"/><Relationship Id="rId45" Type="http://schemas.openxmlformats.org/officeDocument/2006/relationships/hyperlink" Target="https://www.legislation.gov.uk/ukpga/2007/12/contents" TargetMode="External"/><Relationship Id="rId66" Type="http://schemas.openxmlformats.org/officeDocument/2006/relationships/hyperlink" Target="https://publications.parliament.uk/pa/ld200203/ldjudgmt/jd030213/mathws-1.htm" TargetMode="External"/><Relationship Id="rId87" Type="http://schemas.openxmlformats.org/officeDocument/2006/relationships/hyperlink" Target="https://publications.parliament.uk/pa/cm200809/cmbills/086/2009086.pdf" TargetMode="External"/><Relationship Id="rId110" Type="http://schemas.openxmlformats.org/officeDocument/2006/relationships/hyperlink" Target="https://www.bailii.org/ew/cases/EWCA/Civ/2003/1130.html" TargetMode="External"/><Relationship Id="rId115" Type="http://schemas.openxmlformats.org/officeDocument/2006/relationships/hyperlink" Target="https://www.bailii.org/ew/cases/EWCA/Civ/2004/1609.html" TargetMode="External"/><Relationship Id="rId131" Type="http://schemas.openxmlformats.org/officeDocument/2006/relationships/hyperlink" Target="https://www.bailii.org/cgi-bin/format.cgi?doc=/uk/cases/UKSC/2016/56.html&amp;query=(R)+AND+((Johnson))+AND+(v)+AND+(Secretary)+AND+(of)+AND+(State)+AND+(for)+AND+(the)+AND+(Home)+AND+(Department)" TargetMode="External"/><Relationship Id="rId136" Type="http://schemas.openxmlformats.org/officeDocument/2006/relationships/hyperlink" Target="https://www.bailii.org/cgi-bin/format.cgi?doc=/ew/cases/EWHC/Admin/2018/1834.html&amp;query=(K)+AND+((A)+AND+(Child))+AND+(v)+AND+(Secretary)+AND+(of)+AND+(State)+AND+(for)+AND+(the)+AND+(Home)+AND+(Department)" TargetMode="External"/><Relationship Id="rId157" Type="http://schemas.openxmlformats.org/officeDocument/2006/relationships/hyperlink" Target="https://committees.parliament.uk/work/142/legislative-scrutiny-counter-terrorism-sentencing-and-release-bill/publications/" TargetMode="External"/><Relationship Id="rId178" Type="http://schemas.openxmlformats.org/officeDocument/2006/relationships/table" Target="../tables/table1.xml"/><Relationship Id="rId61" Type="http://schemas.openxmlformats.org/officeDocument/2006/relationships/hyperlink" Target="https://publications.parliament.uk/pa/ld200708/ldbills/006/2008006.pdf" TargetMode="External"/><Relationship Id="rId82" Type="http://schemas.openxmlformats.org/officeDocument/2006/relationships/hyperlink" Target="https://www.bailii.org/uk/cases/UKSC/2019/3.html" TargetMode="External"/><Relationship Id="rId152" Type="http://schemas.openxmlformats.org/officeDocument/2006/relationships/hyperlink" Target="https://publications.parliament.uk/pa/jt200809/jtselect/jtrights/62/62.pdf" TargetMode="External"/><Relationship Id="rId173" Type="http://schemas.openxmlformats.org/officeDocument/2006/relationships/hyperlink" Target="https://www.bailii.org/ew/cases/EWCA/Civ/2025/59.html" TargetMode="External"/><Relationship Id="rId19" Type="http://schemas.openxmlformats.org/officeDocument/2006/relationships/hyperlink" Target="https://www.bailii.org/uk/cases/UKHL/2003/21.html" TargetMode="External"/><Relationship Id="rId14" Type="http://schemas.openxmlformats.org/officeDocument/2006/relationships/hyperlink" Target="https://publications.parliament.uk/pa/ld200001/ldjudgmt/jd010509/alcon-1.htm" TargetMode="External"/><Relationship Id="rId30" Type="http://schemas.openxmlformats.org/officeDocument/2006/relationships/hyperlink" Target="https://www.bailii.org/cgi-bin/format.cgi?doc=/ew/cases/EWHC/Fam/2016/1191.html&amp;query=(Z)+AND+((A)+AND+(Child))+AND+((no.2))" TargetMode="External"/><Relationship Id="rId35" Type="http://schemas.openxmlformats.org/officeDocument/2006/relationships/hyperlink" Target="https://www.bailii.org/uk/cases/UKSC/2018/32.html" TargetMode="External"/><Relationship Id="rId56" Type="http://schemas.openxmlformats.org/officeDocument/2006/relationships/hyperlink" Target="https://www.legislation.gov.uk/uksi/2018/1413/contents/made" TargetMode="External"/><Relationship Id="rId77" Type="http://schemas.openxmlformats.org/officeDocument/2006/relationships/hyperlink" Target="https://supremecourt.uk/uploads/uksc_2013_0048_judgment_2b48b1b509.pdf" TargetMode="External"/><Relationship Id="rId100" Type="http://schemas.openxmlformats.org/officeDocument/2006/relationships/hyperlink" Target="https://publications.parliament.uk/pa/bills/cbill/58-01/0268/200268.pdf" TargetMode="External"/><Relationship Id="rId105" Type="http://schemas.openxmlformats.org/officeDocument/2006/relationships/hyperlink" Target="https://www.bailii.org/ew/cases/EWCA/Civ/2001/415.html" TargetMode="External"/><Relationship Id="rId126" Type="http://schemas.openxmlformats.org/officeDocument/2006/relationships/hyperlink" Target="https://www.bailii.org/nie/cases/NIHC/QB/2015/102.html" TargetMode="External"/><Relationship Id="rId147" Type="http://schemas.openxmlformats.org/officeDocument/2006/relationships/hyperlink" Target="https://www.bailii.org/nie/cases/NICA/2021/67.html" TargetMode="External"/><Relationship Id="rId168" Type="http://schemas.openxmlformats.org/officeDocument/2006/relationships/hyperlink" Target="https://publications.parliament.uk/pa/jt200506/jtselect/jtrights/241/24105.htm" TargetMode="External"/><Relationship Id="rId8" Type="http://schemas.openxmlformats.org/officeDocument/2006/relationships/hyperlink" Target="https://publications.parliament.uk/pa/ld200506/ldbills/079/2006079.pdf" TargetMode="External"/><Relationship Id="rId51" Type="http://schemas.openxmlformats.org/officeDocument/2006/relationships/hyperlink" Target="https://www.legislation.gov.uk/ukpga/2019/12/section/2" TargetMode="External"/><Relationship Id="rId72" Type="http://schemas.openxmlformats.org/officeDocument/2006/relationships/hyperlink" Target="https://publications.parliament.uk/pa/ld200607/ldjudgmt/jd071031/home-1.htm" TargetMode="External"/><Relationship Id="rId93" Type="http://schemas.openxmlformats.org/officeDocument/2006/relationships/hyperlink" Target="https://publications.parliament.uk/pa/bills/lbill/2013-2014/0055/lbill_2013-20140055_en_1.htm" TargetMode="External"/><Relationship Id="rId98" Type="http://schemas.openxmlformats.org/officeDocument/2006/relationships/hyperlink" Target="https://publications.parliament.uk/pa/bills/cbill/58-03/0010/220010.pdf" TargetMode="External"/><Relationship Id="rId121" Type="http://schemas.openxmlformats.org/officeDocument/2006/relationships/hyperlink" Target="https://www.bailii.org/ew/cases/EWHC/Admin/2007/1548.html" TargetMode="External"/><Relationship Id="rId142" Type="http://schemas.openxmlformats.org/officeDocument/2006/relationships/hyperlink" Target="https://www.bailii.org/nie/cases/NIHC/KB/2024/35.html" TargetMode="External"/><Relationship Id="rId163" Type="http://schemas.openxmlformats.org/officeDocument/2006/relationships/hyperlink" Target="https://www.legislation.gov.uk/nisr/2021/156/contents/made%20The%20Police%20Act%201997%20(Criminal%20Record%20Certificates:%20Relevant%20Matters)%20(Amendment)%20Order%20(Northern%20Ireland)%202021;%20THE%20POLICE%20ACT%201997%20(CRIMINAL%20RECORD%20CERTIFICATES:%20RELEVANT%20MATTERS)%20(AMENDMENT)%20(ENGLAND%20AND%20WALES)%20ORDER%202020%20No.%201364" TargetMode="External"/><Relationship Id="rId3" Type="http://schemas.openxmlformats.org/officeDocument/2006/relationships/hyperlink" Target="https://www.judiciaryni.uk/files/judiciaryni/decisions/In%20the%20Matter%20of%20an%20Application%20by%20McR%20for%20Judicial%20Review.pdf" TargetMode="External"/><Relationship Id="rId25" Type="http://schemas.openxmlformats.org/officeDocument/2006/relationships/hyperlink" Target="https://www.bailii.org/cgi-bin/format.cgi?doc=/uk/cases/UKSC/2018/48.html&amp;query=(Siobhan)+AND+(McLaughlin.)+AND+(Re)+AND+(Judicial)+AND+(Review)+AND+((Northern)+AND+(Ireland))" TargetMode="External"/><Relationship Id="rId46" Type="http://schemas.openxmlformats.org/officeDocument/2006/relationships/hyperlink" Target="https://www.legislation.gov.uk/ukpga/2008/17/schedule/15" TargetMode="External"/><Relationship Id="rId67" Type="http://schemas.openxmlformats.org/officeDocument/2006/relationships/hyperlink" Target="https://publications.parliament.uk/pa/ld200304/ldjudgmt/jd040722/uttley-1.htm" TargetMode="External"/><Relationship Id="rId116" Type="http://schemas.openxmlformats.org/officeDocument/2006/relationships/hyperlink" Target="https://www.bailii.org/ew/cases/EWHC/Admin/2004/2191.html" TargetMode="External"/><Relationship Id="rId137" Type="http://schemas.openxmlformats.org/officeDocument/2006/relationships/hyperlink" Target="https://www.bailii.org/uk/cases/UKSC/2018/32.html" TargetMode="External"/><Relationship Id="rId158" Type="http://schemas.openxmlformats.org/officeDocument/2006/relationships/hyperlink" Target="https://www.parliament.uk/globalassets/documents/joint-committees/human-rights/Letter-to-Iain-Duncan-Smith-MP-on-Jobseekers-Bill.pdf" TargetMode="External"/><Relationship Id="rId20" Type="http://schemas.openxmlformats.org/officeDocument/2006/relationships/hyperlink" Target="https://www.bailii.org/ew/cases/EWHC/Admin/2003/1094.html" TargetMode="External"/><Relationship Id="rId41" Type="http://schemas.openxmlformats.org/officeDocument/2006/relationships/hyperlink" Target="https://www.legislation.gov.uk/ukpga/2003/44/section/295" TargetMode="External"/><Relationship Id="rId62" Type="http://schemas.openxmlformats.org/officeDocument/2006/relationships/hyperlink" Target="https://publications.parliament.uk/pa/bills/cbill/2013-2014/0110/cbill_2013-20140110_en_1.htm" TargetMode="External"/><Relationship Id="rId83" Type="http://schemas.openxmlformats.org/officeDocument/2006/relationships/hyperlink" Target="https://www.judiciary.uk/wp-content/uploads/2022/07/SSHD-v-JCWIfinal-1.pdf" TargetMode="External"/><Relationship Id="rId88" Type="http://schemas.openxmlformats.org/officeDocument/2006/relationships/hyperlink" Target="https://publications.parliament.uk/pa/cm200102/cmbills/119/2002119.htm" TargetMode="External"/><Relationship Id="rId111" Type="http://schemas.openxmlformats.org/officeDocument/2006/relationships/hyperlink" Target="https://www.bailii.org/ew/cases/EWHC/Admin/2002/182.html" TargetMode="External"/><Relationship Id="rId132" Type="http://schemas.openxmlformats.org/officeDocument/2006/relationships/hyperlink" Target="https://www.bailii.org/cgi-bin/format.cgi?doc=/ew/cases/EWCA/Civ/2016/6.html&amp;query=(David)+AND+(Miranda)+AND+(v)+AND+(Secretary)+AND+(of)+AND+(State)+AND+(for)+AND+(the)+AND+(Home)+AND+(Department)" TargetMode="External"/><Relationship Id="rId153" Type="http://schemas.openxmlformats.org/officeDocument/2006/relationships/hyperlink" Target="https://publications.parliament.uk/pa/jt200304/jtselect/jtrights/136/136.pdf" TargetMode="External"/><Relationship Id="rId174" Type="http://schemas.openxmlformats.org/officeDocument/2006/relationships/hyperlink" Target="https://supremecourt.uk/cases/judgments/uksc-2025-0013" TargetMode="External"/><Relationship Id="rId179" Type="http://schemas.openxmlformats.org/officeDocument/2006/relationships/comments" Target="../comments1.xml"/><Relationship Id="rId15" Type="http://schemas.openxmlformats.org/officeDocument/2006/relationships/hyperlink" Target="https://www.bailii.org/ew/cases/EWCA/Civ/2001/415.html" TargetMode="External"/><Relationship Id="rId36" Type="http://schemas.openxmlformats.org/officeDocument/2006/relationships/hyperlink" Target="https://www.bailii.org/ew/cases/EWCA/Civ/2005/1184.html" TargetMode="External"/><Relationship Id="rId57" Type="http://schemas.openxmlformats.org/officeDocument/2006/relationships/hyperlink" Target="https://www.legislation.gov.uk/ukpga/2005/2/introduction" TargetMode="External"/><Relationship Id="rId106" Type="http://schemas.openxmlformats.org/officeDocument/2006/relationships/hyperlink" Target="https://www.bailii.org/uk/cases/UKHL/2002/46.html" TargetMode="External"/><Relationship Id="rId127" Type="http://schemas.openxmlformats.org/officeDocument/2006/relationships/hyperlink" Target="https://www.bailii.org/ew/cases/EWCA/Civ/2015/33.html" TargetMode="External"/><Relationship Id="rId10" Type="http://schemas.openxmlformats.org/officeDocument/2006/relationships/hyperlink" Target="https://www.legislation.gov.uk/uksi/2020/1023/made" TargetMode="External"/><Relationship Id="rId31" Type="http://schemas.openxmlformats.org/officeDocument/2006/relationships/hyperlink" Target="https://www.bailii.org/cgi-bin/format.cgi?doc=/uk/cases/UKSC/2016/56.html&amp;query=(R)+AND+((Johnson))+AND+(v)+AND+(Secretary)+AND+(of)+AND+(State)+AND+(for)+AND+(the)+AND+(Home)+AND+(Department)" TargetMode="External"/><Relationship Id="rId52" Type="http://schemas.openxmlformats.org/officeDocument/2006/relationships/hyperlink" Target="https://www.legislation.gov.uk/uksi/2023/134/contents/made" TargetMode="External"/><Relationship Id="rId73" Type="http://schemas.openxmlformats.org/officeDocument/2006/relationships/hyperlink" Target="https://publications.parliament.uk/pa/ld200708/ldjudgmt/jd080730/rhome-1.htm" TargetMode="External"/><Relationship Id="rId78" Type="http://schemas.openxmlformats.org/officeDocument/2006/relationships/hyperlink" Target="https://www.bailii.org/ew/cases/EWCA/Civ/2016/413.html" TargetMode="External"/><Relationship Id="rId94" Type="http://schemas.openxmlformats.org/officeDocument/2006/relationships/hyperlink" Target="https://publications.parliament.uk/pa/cm200304/cmbills/056/04056.i-iv.html" TargetMode="External"/><Relationship Id="rId99" Type="http://schemas.openxmlformats.org/officeDocument/2006/relationships/hyperlink" Target="https://publications.parliament.uk/pa/bills/cbill/58-03/0262/220262.pdf" TargetMode="External"/><Relationship Id="rId101" Type="http://schemas.openxmlformats.org/officeDocument/2006/relationships/hyperlink" Target="https://publications.parliament.uk/pa/bills/cbill/58-01/0268/200268.pdf" TargetMode="External"/><Relationship Id="rId122" Type="http://schemas.openxmlformats.org/officeDocument/2006/relationships/hyperlink" Target="https://www.bailii.org/ew/cases/EWCA/Civ/2008/359.html" TargetMode="External"/><Relationship Id="rId143" Type="http://schemas.openxmlformats.org/officeDocument/2006/relationships/hyperlink" Target="https://www.bailii.org/ew/cases/EWCA/Civ/2025/226.html" TargetMode="External"/><Relationship Id="rId148" Type="http://schemas.openxmlformats.org/officeDocument/2006/relationships/hyperlink" Target="https://www.bailii.org/cgi-bin/format.cgi?doc=/nie/cases/NIHC/QB/2021/48.html&amp;query=(In)+AND+(the)+AND+(matter)+AND+(of)+AND+(an)+AND+(application)+AND+(by)+AND+(.JR111.)+AND+(for)+AND+(judicial)+AND+(review)+AND+((ruling)+AND+(on)+AND+(remedy))" TargetMode="External"/><Relationship Id="rId164" Type="http://schemas.openxmlformats.org/officeDocument/2006/relationships/hyperlink" Target="https://www.legislation.gov.uk/nisr/2021/156/contents/made%20The%20Police%20Act%201997%20(Criminal%20Record%20Certificates:%20Relevant%20Matters)%20(Amendment)%20Order%20(Northern%20Ireland)%202021;%20THE%20POLICE%20ACT%201997%20(CRIMINAL%20RECORD%20CERTIFICATES:%20RELEVANT%20MATTERS)%20(AMENDMENT)%20(ENGLAND%20AND%20WALES)%20ORDER%202020%20No.%201364" TargetMode="External"/><Relationship Id="rId169" Type="http://schemas.openxmlformats.org/officeDocument/2006/relationships/hyperlink" Target="https://statutoryinstruments.parliament.uk/instrument/4eDOgFdv" TargetMode="External"/><Relationship Id="rId4" Type="http://schemas.openxmlformats.org/officeDocument/2006/relationships/hyperlink" Target="https://publications.parliament.uk/pa/cm200405/cmbills/061/2005061.htm" TargetMode="External"/><Relationship Id="rId9" Type="http://schemas.openxmlformats.org/officeDocument/2006/relationships/hyperlink" Target="https://publications.parliament.uk/pa/cm200809/cmbills/008/09008.i-iii.html" TargetMode="External"/><Relationship Id="rId180" Type="http://schemas.microsoft.com/office/2017/10/relationships/threadedComment" Target="../threadedComments/threadedComment1.xml"/><Relationship Id="rId26" Type="http://schemas.openxmlformats.org/officeDocument/2006/relationships/hyperlink" Target="https://www.bailii.org/cgi-bin/format.cgi?doc=/ew/cases/EWHC/KB/2023/1479.html&amp;query=(Dean)+AND+(v)+AND+(Mitchell)" TargetMode="External"/><Relationship Id="rId47" Type="http://schemas.openxmlformats.org/officeDocument/2006/relationships/hyperlink" Target="https://www.legislation.gov.uk/ukpga/2006/47/contents" TargetMode="External"/><Relationship Id="rId68" Type="http://schemas.openxmlformats.org/officeDocument/2006/relationships/hyperlink" Target="https://publications.parliament.uk/pa/ld200405/ldjudgmt/jd050505/wilkin-1.htm" TargetMode="External"/><Relationship Id="rId89" Type="http://schemas.openxmlformats.org/officeDocument/2006/relationships/hyperlink" Target="https://publications.parliament.uk/pa/cm200304/cmbills/132/2004132.htm" TargetMode="External"/><Relationship Id="rId112" Type="http://schemas.openxmlformats.org/officeDocument/2006/relationships/hyperlink" Target="https://www.bailii.org/ew/cases/EWHC/Admin/2002/191.html" TargetMode="External"/><Relationship Id="rId133" Type="http://schemas.openxmlformats.org/officeDocument/2006/relationships/hyperlink" Target="https://www.bailii.org/ew/cases/EWHC/Admin/2016/295.html" TargetMode="External"/><Relationship Id="rId154" Type="http://schemas.openxmlformats.org/officeDocument/2006/relationships/hyperlink" Target="https://publications.parliament.uk/pa/jt200203/jtselect/jtrights/188/188.pdf" TargetMode="External"/><Relationship Id="rId175" Type="http://schemas.openxmlformats.org/officeDocument/2006/relationships/printerSettings" Target="../printerSettings/printerSettings1.bin"/><Relationship Id="rId16" Type="http://schemas.openxmlformats.org/officeDocument/2006/relationships/hyperlink" Target="https://www.bailii.org/uk/cases/UKHL/2002/46.html" TargetMode="External"/><Relationship Id="rId37" Type="http://schemas.openxmlformats.org/officeDocument/2006/relationships/hyperlink" Target="https://www.legislation.gov.uk/uksi/2001/3712/contents/made" TargetMode="External"/><Relationship Id="rId58" Type="http://schemas.openxmlformats.org/officeDocument/2006/relationships/hyperlink" Target="https://www.legislation.gov.uk/uksi/2015/906/introduction/made" TargetMode="External"/><Relationship Id="rId79" Type="http://schemas.openxmlformats.org/officeDocument/2006/relationships/hyperlink" Target="https://supremecourt.uk/uploads/uksc_2017_0131_judgment_a9f7324d56.pdf" TargetMode="External"/><Relationship Id="rId102" Type="http://schemas.openxmlformats.org/officeDocument/2006/relationships/hyperlink" Target="https://www.legislation.gov.uk/ukpga/2025/31/enacted" TargetMode="External"/><Relationship Id="rId123" Type="http://schemas.openxmlformats.org/officeDocument/2006/relationships/hyperlink" Target="https://www.bailii.org/cgi-bin/format.cgi?doc=/ew/cases/EWHC/Admin/2010/2761.html&amp;query=(R)+AND+((Royal)+AND+(College)+AND+(of)+AND+(Nursing)+AND+(others))+AND+(v)+AND+(Secretary)+AND+(of)+AND+(State)+AND+(for)+AND+(Home)+AND+(Department)" TargetMode="External"/><Relationship Id="rId144" Type="http://schemas.openxmlformats.org/officeDocument/2006/relationships/hyperlink" Target="https://www.bailii.org/cgi-bin/format.cgi?doc=/uk/cases/UKSC/2024/12.html&amp;query=(Secretary)+AND+(of)+AND+(State)+AND+(for)+AND+(Business)+AND+(Trade)+AND+(v)+AND+(Mercer)" TargetMode="External"/><Relationship Id="rId90" Type="http://schemas.openxmlformats.org/officeDocument/2006/relationships/hyperlink" Target="https://publications.parliament.uk/pa/cm200304/cmbills/132/2004132.htm" TargetMode="External"/><Relationship Id="rId165" Type="http://schemas.openxmlformats.org/officeDocument/2006/relationships/hyperlink" Target="https://committees.parliament.uk/publications/6554/documents/70980/default/" TargetMode="External"/><Relationship Id="rId27" Type="http://schemas.openxmlformats.org/officeDocument/2006/relationships/hyperlink" Target="https://www.bailii.org/cgi-bin/format.cgi?doc=/uk/cases/UKSC/2024/12.html&amp;query=(Secretary)+AND+(of)+AND+(State)+AND+(for)+AND+(Business)+AND+(Trade)+AND+(v)+AND+(Mercer)" TargetMode="External"/><Relationship Id="rId48" Type="http://schemas.openxmlformats.org/officeDocument/2006/relationships/hyperlink" Target="https://www.legislation.gov.uk/ukpga/2008/17/schedule/15" TargetMode="External"/><Relationship Id="rId69" Type="http://schemas.openxmlformats.org/officeDocument/2006/relationships/hyperlink" Target="https://publications.parliament.uk/pa/ld200405/ldjudgmt/jd050505/hoop-1.htm" TargetMode="External"/><Relationship Id="rId113" Type="http://schemas.openxmlformats.org/officeDocument/2006/relationships/hyperlink" Target="https://www.bailii.org/uk/cases/UKHL/2003/21.html" TargetMode="External"/><Relationship Id="rId134" Type="http://schemas.openxmlformats.org/officeDocument/2006/relationships/hyperlink" Target="https://www.bailii.org/ew/cases/EWHC/Admin/2016/89.html" TargetMode="External"/><Relationship Id="rId80" Type="http://schemas.openxmlformats.org/officeDocument/2006/relationships/hyperlink" Target="https://supremecourt.uk/uploads/uksc_2015_0063_judgment_d03c145e03.pdf" TargetMode="External"/><Relationship Id="rId155" Type="http://schemas.openxmlformats.org/officeDocument/2006/relationships/hyperlink" Target="https://publications.parliament.uk/pa/jt201314/jtselect/jtrights/142/142.pdf" TargetMode="External"/><Relationship Id="rId176" Type="http://schemas.openxmlformats.org/officeDocument/2006/relationships/drawing" Target="../drawings/drawing2.xml"/><Relationship Id="rId17" Type="http://schemas.openxmlformats.org/officeDocument/2006/relationships/hyperlink" Target="https://www.bailii.org/ew/cases/EWCA/Civ/2002/158.html" TargetMode="External"/><Relationship Id="rId38" Type="http://schemas.openxmlformats.org/officeDocument/2006/relationships/hyperlink" Target="https://www.legislation.gov.uk/ukpga/2003/42/contents" TargetMode="External"/><Relationship Id="rId59" Type="http://schemas.openxmlformats.org/officeDocument/2006/relationships/hyperlink" Target="https://publications.parliament.uk/pa/cm200405/cmbills/005/2005005.htm" TargetMode="External"/><Relationship Id="rId103" Type="http://schemas.openxmlformats.org/officeDocument/2006/relationships/hyperlink" Target="https://www.bailii.org/cgi-bin/format.cgi?doc=/ew/cases/EWHC/Admin/2000/432.html&amp;query=alconbury+environment" TargetMode="External"/><Relationship Id="rId124" Type="http://schemas.openxmlformats.org/officeDocument/2006/relationships/hyperlink" Target="https://www.bailii.org/ew/cases/EWCA/Civ/2013/25.html" TargetMode="External"/><Relationship Id="rId70" Type="http://schemas.openxmlformats.org/officeDocument/2006/relationships/hyperlink" Target="https://publications.parliament.uk/pa/ld200506/ldjudgmt/jd051020/mh-1.htm" TargetMode="External"/><Relationship Id="rId91" Type="http://schemas.openxmlformats.org/officeDocument/2006/relationships/hyperlink" Target="https://publications.parliament.uk/pa/cm200304/cmbills/132/2004132.htm" TargetMode="External"/><Relationship Id="rId145" Type="http://schemas.openxmlformats.org/officeDocument/2006/relationships/hyperlink" Target="https://www.bailii.org/cgi-bin/format.cgi?doc=/ew/cases/EWHC/KB/2023/1479.html&amp;query=(Dean)+AND+(v)+AND+(Mitchell)" TargetMode="External"/><Relationship Id="rId166" Type="http://schemas.openxmlformats.org/officeDocument/2006/relationships/hyperlink" Target="https://www.legislation.gov.uk/uksi/2012/1883/introduction/made" TargetMode="External"/><Relationship Id="rId1" Type="http://schemas.openxmlformats.org/officeDocument/2006/relationships/hyperlink" Target="https://www.gardencourtchambers.co.uk/resources/download/614/judgment-smith-v-sshd-2024-ewhc-1137-admin.pdf"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ivotTable" Target="../pivotTables/pivotTable1.xml"/></Relationships>
</file>

<file path=xl/worksheets/_rels/sheet5.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4.xml"/><Relationship Id="rId1" Type="http://schemas.openxmlformats.org/officeDocument/2006/relationships/pivotTable" Target="../pivotTables/pivotTable2.xml"/></Relationships>
</file>

<file path=xl/worksheets/_rels/sheet6.xml.rels><?xml version="1.0" encoding="UTF-8" standalone="yes"?>
<Relationships xmlns="http://schemas.openxmlformats.org/package/2006/relationships"><Relationship Id="rId3" Type="http://schemas.microsoft.com/office/2007/relationships/slicer" Target="../slicers/slicer2.xml"/><Relationship Id="rId2" Type="http://schemas.openxmlformats.org/officeDocument/2006/relationships/drawing" Target="../drawings/drawing5.xml"/><Relationship Id="rId1" Type="http://schemas.openxmlformats.org/officeDocument/2006/relationships/pivotTable" Target="../pivotTables/pivotTable3.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ivotTable" Target="../pivotTables/pivotTable4.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8307C-458E-4B2B-B1C7-95878B49C8F7}">
  <dimension ref="AD3"/>
  <sheetViews>
    <sheetView tabSelected="1" zoomScale="40" zoomScaleNormal="40" workbookViewId="0">
      <selection activeCell="BC44" sqref="BC44"/>
    </sheetView>
  </sheetViews>
  <sheetFormatPr defaultRowHeight="14.5" x14ac:dyDescent="0.35"/>
  <sheetData>
    <row r="3" spans="30:30" x14ac:dyDescent="0.35">
      <c r="AD3" s="24" t="s">
        <v>368</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C5BDE-8716-491B-BD85-8DF431B67AF4}">
  <dimension ref="A1"/>
  <sheetViews>
    <sheetView workbookViewId="0"/>
  </sheetViews>
  <sheetFormatPr defaultRowHeight="14.5" x14ac:dyDescent="0.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E8F251-EED1-42B7-9581-7640408DD31D}">
  <dimension ref="A1:Q69"/>
  <sheetViews>
    <sheetView zoomScale="85" zoomScaleNormal="85" workbookViewId="0">
      <selection activeCell="A63" sqref="A63"/>
    </sheetView>
  </sheetViews>
  <sheetFormatPr defaultRowHeight="14.5" x14ac:dyDescent="0.35"/>
  <cols>
    <col min="1" max="1" width="93.1796875" customWidth="1"/>
    <col min="2" max="2" width="16.7265625" customWidth="1"/>
    <col min="3" max="3" width="23.26953125" customWidth="1"/>
    <col min="4" max="4" width="25.1796875" customWidth="1"/>
    <col min="5" max="5" width="26.08984375" customWidth="1"/>
    <col min="6" max="6" width="22.1796875" customWidth="1"/>
    <col min="7" max="7" width="21.6328125" customWidth="1"/>
    <col min="8" max="8" width="148.7265625" customWidth="1"/>
    <col min="9" max="9" width="72.1796875" customWidth="1"/>
    <col min="10" max="10" width="34.36328125" customWidth="1"/>
    <col min="11" max="11" width="17.26953125" customWidth="1"/>
    <col min="12" max="12" width="19.453125" customWidth="1"/>
    <col min="13" max="13" width="64.81640625" customWidth="1"/>
    <col min="14" max="14" width="108.7265625" customWidth="1"/>
    <col min="15" max="15" width="64.453125" customWidth="1"/>
    <col min="16" max="16" width="27.08984375" customWidth="1"/>
    <col min="17" max="17" width="24.26953125" bestFit="1" customWidth="1"/>
  </cols>
  <sheetData>
    <row r="1" spans="1:17" x14ac:dyDescent="0.35">
      <c r="A1" t="s">
        <v>0</v>
      </c>
      <c r="B1" t="s">
        <v>344</v>
      </c>
      <c r="C1" t="s">
        <v>1</v>
      </c>
      <c r="D1" t="s">
        <v>336</v>
      </c>
      <c r="E1" t="s">
        <v>2</v>
      </c>
      <c r="F1" t="s">
        <v>345</v>
      </c>
      <c r="G1" t="s">
        <v>3</v>
      </c>
      <c r="H1" t="s">
        <v>4</v>
      </c>
      <c r="I1" t="s">
        <v>5</v>
      </c>
      <c r="J1" t="s">
        <v>6</v>
      </c>
      <c r="K1" t="s">
        <v>7</v>
      </c>
      <c r="L1" t="s">
        <v>8</v>
      </c>
      <c r="M1" t="s">
        <v>9</v>
      </c>
      <c r="N1" t="s">
        <v>10</v>
      </c>
      <c r="O1" t="s">
        <v>11</v>
      </c>
      <c r="P1" t="s">
        <v>343</v>
      </c>
      <c r="Q1" t="s">
        <v>367</v>
      </c>
    </row>
    <row r="2" spans="1:17" x14ac:dyDescent="0.35">
      <c r="A2" s="26" t="s">
        <v>369</v>
      </c>
      <c r="B2" s="11">
        <v>46058</v>
      </c>
      <c r="C2" s="27" t="s">
        <v>370</v>
      </c>
      <c r="D2" t="s">
        <v>337</v>
      </c>
      <c r="E2" s="27" t="s">
        <v>371</v>
      </c>
      <c r="F2" s="11">
        <v>46191</v>
      </c>
      <c r="G2" t="s">
        <v>15</v>
      </c>
      <c r="H2" t="s">
        <v>377</v>
      </c>
      <c r="I2" t="s">
        <v>372</v>
      </c>
      <c r="J2" t="s">
        <v>15</v>
      </c>
      <c r="K2" t="s">
        <v>18</v>
      </c>
      <c r="L2" s="25" t="s">
        <v>341</v>
      </c>
      <c r="M2" t="s">
        <v>18</v>
      </c>
      <c r="N2" t="s">
        <v>30</v>
      </c>
      <c r="O2" t="s">
        <v>15</v>
      </c>
      <c r="Q2" t="s">
        <v>353</v>
      </c>
    </row>
    <row r="3" spans="1:17" x14ac:dyDescent="0.35">
      <c r="A3" t="s">
        <v>374</v>
      </c>
      <c r="B3" s="11">
        <v>45686</v>
      </c>
      <c r="C3" s="27" t="s">
        <v>373</v>
      </c>
      <c r="D3" t="s">
        <v>338</v>
      </c>
      <c r="E3" s="27" t="s">
        <v>373</v>
      </c>
      <c r="F3" s="11">
        <v>45686</v>
      </c>
      <c r="G3" t="s">
        <v>285</v>
      </c>
      <c r="H3" t="s">
        <v>376</v>
      </c>
      <c r="I3" t="s">
        <v>375</v>
      </c>
      <c r="J3" s="9" t="s">
        <v>30</v>
      </c>
      <c r="K3" t="s">
        <v>18</v>
      </c>
      <c r="L3" s="25" t="s">
        <v>341</v>
      </c>
      <c r="M3" t="s">
        <v>18</v>
      </c>
      <c r="N3" t="s">
        <v>30</v>
      </c>
      <c r="O3" t="s">
        <v>285</v>
      </c>
      <c r="P3" s="11"/>
      <c r="Q3" t="s">
        <v>353</v>
      </c>
    </row>
    <row r="4" spans="1:17" x14ac:dyDescent="0.35">
      <c r="A4" t="s">
        <v>309</v>
      </c>
      <c r="B4" s="11">
        <v>45426</v>
      </c>
      <c r="C4" s="2" t="s">
        <v>310</v>
      </c>
      <c r="D4" t="s">
        <v>337</v>
      </c>
      <c r="E4" s="2" t="s">
        <v>310</v>
      </c>
      <c r="F4" s="11">
        <v>45426</v>
      </c>
      <c r="G4" t="s">
        <v>285</v>
      </c>
      <c r="H4" t="s">
        <v>311</v>
      </c>
      <c r="I4" t="s">
        <v>312</v>
      </c>
      <c r="J4" t="s">
        <v>313</v>
      </c>
      <c r="K4" s="2" t="s">
        <v>31</v>
      </c>
      <c r="L4" t="s">
        <v>333</v>
      </c>
      <c r="M4" s="2" t="s">
        <v>314</v>
      </c>
      <c r="N4" t="s">
        <v>315</v>
      </c>
      <c r="O4" t="s">
        <v>316</v>
      </c>
      <c r="Q4" t="s">
        <v>354</v>
      </c>
    </row>
    <row r="5" spans="1:17" x14ac:dyDescent="0.35">
      <c r="A5" t="s">
        <v>317</v>
      </c>
      <c r="B5" s="11">
        <v>45425</v>
      </c>
      <c r="C5" s="2" t="s">
        <v>318</v>
      </c>
      <c r="D5" t="s">
        <v>337</v>
      </c>
      <c r="E5" s="2" t="s">
        <v>318</v>
      </c>
      <c r="F5" s="11">
        <v>45425</v>
      </c>
      <c r="G5" t="s">
        <v>27</v>
      </c>
      <c r="H5" t="s">
        <v>319</v>
      </c>
      <c r="I5" t="s">
        <v>320</v>
      </c>
      <c r="J5" t="s">
        <v>30</v>
      </c>
      <c r="K5" s="2" t="s">
        <v>321</v>
      </c>
      <c r="L5" t="s">
        <v>333</v>
      </c>
      <c r="M5" s="2" t="s">
        <v>322</v>
      </c>
      <c r="N5" t="s">
        <v>323</v>
      </c>
      <c r="O5" s="4" t="s">
        <v>381</v>
      </c>
      <c r="Q5" t="s">
        <v>365</v>
      </c>
    </row>
    <row r="6" spans="1:17" x14ac:dyDescent="0.35">
      <c r="A6" t="s">
        <v>303</v>
      </c>
      <c r="B6" s="11">
        <v>45399</v>
      </c>
      <c r="C6" s="2" t="s">
        <v>304</v>
      </c>
      <c r="D6" t="s">
        <v>339</v>
      </c>
      <c r="E6" s="2" t="s">
        <v>304</v>
      </c>
      <c r="F6" s="11">
        <v>45399</v>
      </c>
      <c r="G6" t="s">
        <v>285</v>
      </c>
      <c r="H6" s="3" t="s">
        <v>305</v>
      </c>
      <c r="I6" t="s">
        <v>306</v>
      </c>
      <c r="J6" t="s">
        <v>307</v>
      </c>
      <c r="K6" s="2" t="s">
        <v>31</v>
      </c>
      <c r="L6" t="s">
        <v>334</v>
      </c>
      <c r="M6" t="s">
        <v>308</v>
      </c>
      <c r="O6" t="s">
        <v>285</v>
      </c>
      <c r="Q6" t="s">
        <v>364</v>
      </c>
    </row>
    <row r="7" spans="1:17" x14ac:dyDescent="0.35">
      <c r="A7" t="s">
        <v>324</v>
      </c>
      <c r="B7" s="11">
        <v>45350</v>
      </c>
      <c r="C7" s="2" t="s">
        <v>325</v>
      </c>
      <c r="D7" t="s">
        <v>337</v>
      </c>
      <c r="E7" s="27" t="s">
        <v>378</v>
      </c>
      <c r="F7" s="11">
        <v>45350</v>
      </c>
      <c r="G7" t="s">
        <v>35</v>
      </c>
      <c r="H7" t="s">
        <v>326</v>
      </c>
      <c r="I7" t="s">
        <v>327</v>
      </c>
      <c r="J7" t="s">
        <v>30</v>
      </c>
      <c r="K7" s="2" t="s">
        <v>31</v>
      </c>
      <c r="L7" t="s">
        <v>333</v>
      </c>
      <c r="M7" s="2" t="s">
        <v>328</v>
      </c>
      <c r="N7" t="s">
        <v>329</v>
      </c>
      <c r="O7" s="5" t="s">
        <v>379</v>
      </c>
      <c r="Q7" t="s">
        <v>363</v>
      </c>
    </row>
    <row r="8" spans="1:17" x14ac:dyDescent="0.35">
      <c r="A8" t="s">
        <v>296</v>
      </c>
      <c r="B8" s="11">
        <v>45331</v>
      </c>
      <c r="C8" s="2" t="s">
        <v>297</v>
      </c>
      <c r="D8" t="s">
        <v>337</v>
      </c>
      <c r="E8" s="2" t="s">
        <v>298</v>
      </c>
      <c r="F8" s="11">
        <v>45727</v>
      </c>
      <c r="G8" t="s">
        <v>15</v>
      </c>
      <c r="H8" t="s">
        <v>299</v>
      </c>
      <c r="I8" t="s">
        <v>300</v>
      </c>
      <c r="J8" t="s">
        <v>301</v>
      </c>
      <c r="K8" s="2" t="s">
        <v>31</v>
      </c>
      <c r="L8" t="s">
        <v>15</v>
      </c>
      <c r="M8" s="2" t="s">
        <v>302</v>
      </c>
      <c r="N8" t="s">
        <v>15</v>
      </c>
      <c r="O8" t="s">
        <v>15</v>
      </c>
      <c r="Q8" t="s">
        <v>352</v>
      </c>
    </row>
    <row r="9" spans="1:17" x14ac:dyDescent="0.35">
      <c r="A9" t="s">
        <v>290</v>
      </c>
      <c r="B9" s="11">
        <v>45092</v>
      </c>
      <c r="C9" s="2" t="s">
        <v>291</v>
      </c>
      <c r="D9" t="s">
        <v>337</v>
      </c>
      <c r="E9" s="2" t="s">
        <v>291</v>
      </c>
      <c r="F9" s="11">
        <v>45092</v>
      </c>
      <c r="G9" t="s">
        <v>285</v>
      </c>
      <c r="H9" s="28" t="s">
        <v>292</v>
      </c>
      <c r="I9" t="s">
        <v>293</v>
      </c>
      <c r="J9" t="s">
        <v>294</v>
      </c>
      <c r="K9" s="2" t="s">
        <v>31</v>
      </c>
      <c r="L9" t="s">
        <v>334</v>
      </c>
      <c r="M9" s="2" t="s">
        <v>295</v>
      </c>
      <c r="O9" t="s">
        <v>285</v>
      </c>
      <c r="Q9" t="s">
        <v>349</v>
      </c>
    </row>
    <row r="10" spans="1:17" x14ac:dyDescent="0.35">
      <c r="A10" t="s">
        <v>272</v>
      </c>
      <c r="B10" s="11">
        <v>44552</v>
      </c>
      <c r="C10" s="2" t="s">
        <v>273</v>
      </c>
      <c r="D10" t="s">
        <v>338</v>
      </c>
      <c r="E10" s="2" t="s">
        <v>274</v>
      </c>
      <c r="F10" s="11">
        <v>44979</v>
      </c>
      <c r="G10" t="s">
        <v>15</v>
      </c>
      <c r="H10" t="s">
        <v>275</v>
      </c>
      <c r="I10" t="s">
        <v>276</v>
      </c>
      <c r="J10" t="s">
        <v>15</v>
      </c>
      <c r="K10" s="2" t="s">
        <v>31</v>
      </c>
      <c r="L10" t="s">
        <v>15</v>
      </c>
      <c r="M10" s="5" t="s">
        <v>277</v>
      </c>
      <c r="N10" t="s">
        <v>15</v>
      </c>
      <c r="O10" t="s">
        <v>15</v>
      </c>
      <c r="Q10" t="s">
        <v>356</v>
      </c>
    </row>
    <row r="11" spans="1:17" x14ac:dyDescent="0.35">
      <c r="A11" t="s">
        <v>278</v>
      </c>
      <c r="B11" s="11">
        <v>44501</v>
      </c>
      <c r="C11" s="2" t="s">
        <v>279</v>
      </c>
      <c r="D11" t="s">
        <v>337</v>
      </c>
      <c r="E11" s="2" t="s">
        <v>280</v>
      </c>
      <c r="F11" s="11">
        <v>45722</v>
      </c>
      <c r="G11" t="s">
        <v>15</v>
      </c>
      <c r="H11" t="s">
        <v>281</v>
      </c>
      <c r="I11" t="s">
        <v>282</v>
      </c>
      <c r="J11" t="s">
        <v>15</v>
      </c>
      <c r="K11" t="s">
        <v>18</v>
      </c>
      <c r="L11" t="s">
        <v>15</v>
      </c>
      <c r="M11" t="s">
        <v>223</v>
      </c>
      <c r="N11" t="s">
        <v>15</v>
      </c>
      <c r="O11" t="s">
        <v>15</v>
      </c>
      <c r="Q11" t="s">
        <v>349</v>
      </c>
    </row>
    <row r="12" spans="1:17" x14ac:dyDescent="0.35">
      <c r="A12" t="s">
        <v>283</v>
      </c>
      <c r="B12" s="11">
        <v>44329</v>
      </c>
      <c r="C12" s="2" t="s">
        <v>284</v>
      </c>
      <c r="D12" t="s">
        <v>337</v>
      </c>
      <c r="E12" s="2" t="s">
        <v>284</v>
      </c>
      <c r="F12" s="11">
        <v>44329</v>
      </c>
      <c r="G12" t="s">
        <v>285</v>
      </c>
      <c r="H12" s="8" t="s">
        <v>286</v>
      </c>
      <c r="I12" t="s">
        <v>287</v>
      </c>
      <c r="J12" t="s">
        <v>30</v>
      </c>
      <c r="K12" s="2" t="s">
        <v>31</v>
      </c>
      <c r="L12" t="s">
        <v>334</v>
      </c>
      <c r="M12" s="2" t="s">
        <v>288</v>
      </c>
      <c r="N12" t="s">
        <v>289</v>
      </c>
      <c r="O12" t="s">
        <v>285</v>
      </c>
      <c r="Q12" t="s">
        <v>349</v>
      </c>
    </row>
    <row r="13" spans="1:17" x14ac:dyDescent="0.35">
      <c r="A13" t="s">
        <v>266</v>
      </c>
      <c r="B13" s="11">
        <v>43868</v>
      </c>
      <c r="C13" s="2" t="s">
        <v>267</v>
      </c>
      <c r="D13" t="s">
        <v>337</v>
      </c>
      <c r="E13" s="2" t="s">
        <v>267</v>
      </c>
      <c r="F13" s="11">
        <v>43868</v>
      </c>
      <c r="G13" t="s">
        <v>35</v>
      </c>
      <c r="H13" t="s">
        <v>268</v>
      </c>
      <c r="I13" t="s">
        <v>269</v>
      </c>
      <c r="J13" t="s">
        <v>30</v>
      </c>
      <c r="K13" s="2" t="s">
        <v>31</v>
      </c>
      <c r="L13" t="s">
        <v>330</v>
      </c>
      <c r="M13" t="s">
        <v>30</v>
      </c>
      <c r="N13" t="s">
        <v>270</v>
      </c>
      <c r="O13" s="2" t="s">
        <v>271</v>
      </c>
      <c r="P13" s="11">
        <v>44966</v>
      </c>
      <c r="Q13" t="s">
        <v>354</v>
      </c>
    </row>
    <row r="14" spans="1:17" x14ac:dyDescent="0.35">
      <c r="A14" t="s">
        <v>261</v>
      </c>
      <c r="B14" s="11">
        <v>43525</v>
      </c>
      <c r="C14" s="2" t="s">
        <v>262</v>
      </c>
      <c r="D14" t="s">
        <v>337</v>
      </c>
      <c r="E14" s="2" t="s">
        <v>263</v>
      </c>
      <c r="F14" s="11">
        <v>43942</v>
      </c>
      <c r="G14" t="s">
        <v>15</v>
      </c>
      <c r="H14" t="s">
        <v>264</v>
      </c>
      <c r="I14" t="s">
        <v>265</v>
      </c>
      <c r="J14" t="s">
        <v>15</v>
      </c>
      <c r="K14" s="2" t="s">
        <v>31</v>
      </c>
      <c r="L14" t="s">
        <v>15</v>
      </c>
      <c r="M14" s="2" t="s">
        <v>208</v>
      </c>
      <c r="N14" t="s">
        <v>15</v>
      </c>
      <c r="O14" t="s">
        <v>15</v>
      </c>
      <c r="Q14" t="s">
        <v>354</v>
      </c>
    </row>
    <row r="15" spans="1:17" x14ac:dyDescent="0.35">
      <c r="A15" t="s">
        <v>256</v>
      </c>
      <c r="B15" s="11">
        <v>43342</v>
      </c>
      <c r="C15" s="2" t="s">
        <v>257</v>
      </c>
      <c r="D15" t="s">
        <v>339</v>
      </c>
      <c r="E15" s="2" t="s">
        <v>257</v>
      </c>
      <c r="F15" s="11">
        <v>43342</v>
      </c>
      <c r="G15" t="s">
        <v>35</v>
      </c>
      <c r="H15" s="8" t="s">
        <v>258</v>
      </c>
      <c r="I15" t="s">
        <v>259</v>
      </c>
      <c r="J15" s="9" t="s">
        <v>260</v>
      </c>
      <c r="K15" s="2" t="s">
        <v>238</v>
      </c>
      <c r="L15" t="s">
        <v>333</v>
      </c>
      <c r="M15" s="2" t="s">
        <v>239</v>
      </c>
      <c r="N15" t="s">
        <v>240</v>
      </c>
      <c r="O15" s="2" t="s">
        <v>271</v>
      </c>
      <c r="P15" s="11">
        <v>44966</v>
      </c>
      <c r="Q15" t="s">
        <v>354</v>
      </c>
    </row>
    <row r="16" spans="1:17" x14ac:dyDescent="0.35">
      <c r="A16" t="s">
        <v>242</v>
      </c>
      <c r="B16" s="11">
        <v>43299</v>
      </c>
      <c r="C16" s="2" t="s">
        <v>243</v>
      </c>
      <c r="D16" t="s">
        <v>337</v>
      </c>
      <c r="E16" s="2" t="s">
        <v>243</v>
      </c>
      <c r="F16" s="11">
        <v>43299</v>
      </c>
      <c r="G16" t="s">
        <v>27</v>
      </c>
      <c r="H16" t="s">
        <v>244</v>
      </c>
      <c r="I16" t="s">
        <v>245</v>
      </c>
      <c r="J16" t="s">
        <v>246</v>
      </c>
      <c r="K16" s="2" t="s">
        <v>31</v>
      </c>
      <c r="L16" t="s">
        <v>334</v>
      </c>
      <c r="M16" s="2" t="s">
        <v>247</v>
      </c>
      <c r="O16" s="2" t="s">
        <v>248</v>
      </c>
      <c r="Q16" t="s">
        <v>354</v>
      </c>
    </row>
    <row r="17" spans="1:17" x14ac:dyDescent="0.35">
      <c r="A17" t="s">
        <v>249</v>
      </c>
      <c r="B17" s="11">
        <v>43278</v>
      </c>
      <c r="C17" s="2" t="s">
        <v>250</v>
      </c>
      <c r="D17" t="s">
        <v>339</v>
      </c>
      <c r="E17" s="2" t="s">
        <v>250</v>
      </c>
      <c r="F17" s="11">
        <v>43278</v>
      </c>
      <c r="G17" t="s">
        <v>27</v>
      </c>
      <c r="H17" s="23" t="s">
        <v>251</v>
      </c>
      <c r="I17" t="s">
        <v>252</v>
      </c>
      <c r="J17" t="s">
        <v>30</v>
      </c>
      <c r="K17" s="2" t="s">
        <v>238</v>
      </c>
      <c r="L17" t="s">
        <v>333</v>
      </c>
      <c r="M17" s="2" t="s">
        <v>253</v>
      </c>
      <c r="N17" t="s">
        <v>254</v>
      </c>
      <c r="O17" s="2" t="s">
        <v>255</v>
      </c>
      <c r="Q17" t="s">
        <v>354</v>
      </c>
    </row>
    <row r="18" spans="1:17" x14ac:dyDescent="0.35">
      <c r="A18" t="s">
        <v>233</v>
      </c>
      <c r="B18" s="11">
        <v>43067</v>
      </c>
      <c r="C18" s="2" t="s">
        <v>234</v>
      </c>
      <c r="D18" t="s">
        <v>338</v>
      </c>
      <c r="E18" s="2" t="s">
        <v>234</v>
      </c>
      <c r="F18" s="11">
        <v>43067</v>
      </c>
      <c r="G18" t="s">
        <v>35</v>
      </c>
      <c r="H18" s="8" t="s">
        <v>235</v>
      </c>
      <c r="I18" t="s">
        <v>236</v>
      </c>
      <c r="J18" s="8" t="s">
        <v>237</v>
      </c>
      <c r="K18" s="2" t="s">
        <v>238</v>
      </c>
      <c r="L18" t="s">
        <v>333</v>
      </c>
      <c r="M18" s="2" t="s">
        <v>239</v>
      </c>
      <c r="N18" t="s">
        <v>240</v>
      </c>
      <c r="O18" s="2" t="s">
        <v>241</v>
      </c>
      <c r="P18" s="11">
        <v>44110</v>
      </c>
      <c r="Q18" t="s">
        <v>354</v>
      </c>
    </row>
    <row r="19" spans="1:17" x14ac:dyDescent="0.35">
      <c r="A19" t="s">
        <v>229</v>
      </c>
      <c r="B19" s="11">
        <v>42920</v>
      </c>
      <c r="C19" t="s">
        <v>85</v>
      </c>
      <c r="D19" t="s">
        <v>337</v>
      </c>
      <c r="E19" t="s">
        <v>85</v>
      </c>
      <c r="F19" s="11">
        <v>42920</v>
      </c>
      <c r="G19" t="s">
        <v>35</v>
      </c>
      <c r="H19" s="8" t="s">
        <v>230</v>
      </c>
      <c r="I19" t="s">
        <v>231</v>
      </c>
      <c r="J19" t="s">
        <v>30</v>
      </c>
      <c r="K19" s="2" t="s">
        <v>31</v>
      </c>
      <c r="L19" t="s">
        <v>334</v>
      </c>
      <c r="M19" s="2" t="s">
        <v>232</v>
      </c>
      <c r="N19" t="s">
        <v>209</v>
      </c>
      <c r="O19" s="2" t="s">
        <v>210</v>
      </c>
      <c r="P19" s="11">
        <v>43671</v>
      </c>
      <c r="Q19" t="s">
        <v>354</v>
      </c>
    </row>
    <row r="20" spans="1:17" x14ac:dyDescent="0.35">
      <c r="A20" t="s">
        <v>204</v>
      </c>
      <c r="B20" s="11">
        <v>42662</v>
      </c>
      <c r="C20" s="2" t="s">
        <v>205</v>
      </c>
      <c r="D20" t="s">
        <v>339</v>
      </c>
      <c r="E20" s="2" t="s">
        <v>205</v>
      </c>
      <c r="F20" s="11">
        <v>42662</v>
      </c>
      <c r="G20" t="s">
        <v>35</v>
      </c>
      <c r="H20" s="8" t="s">
        <v>206</v>
      </c>
      <c r="I20" s="9" t="s">
        <v>207</v>
      </c>
      <c r="J20" s="9" t="s">
        <v>30</v>
      </c>
      <c r="K20" s="2" t="s">
        <v>31</v>
      </c>
      <c r="L20" t="s">
        <v>334</v>
      </c>
      <c r="M20" s="2" t="s">
        <v>208</v>
      </c>
      <c r="N20" t="s">
        <v>209</v>
      </c>
      <c r="O20" s="2" t="s">
        <v>210</v>
      </c>
      <c r="P20" s="11">
        <v>43671</v>
      </c>
      <c r="Q20" t="s">
        <v>354</v>
      </c>
    </row>
    <row r="21" spans="1:17" x14ac:dyDescent="0.35">
      <c r="A21" t="s">
        <v>198</v>
      </c>
      <c r="B21" s="11">
        <v>42510</v>
      </c>
      <c r="C21" s="2" t="s">
        <v>199</v>
      </c>
      <c r="D21" t="s">
        <v>337</v>
      </c>
      <c r="E21" s="2" t="s">
        <v>199</v>
      </c>
      <c r="F21" s="11">
        <v>42510</v>
      </c>
      <c r="G21" t="s">
        <v>35</v>
      </c>
      <c r="H21" t="s">
        <v>200</v>
      </c>
      <c r="I21" t="s">
        <v>201</v>
      </c>
      <c r="J21" t="s">
        <v>30</v>
      </c>
      <c r="K21" s="2" t="s">
        <v>31</v>
      </c>
      <c r="L21" t="s">
        <v>334</v>
      </c>
      <c r="M21" s="2" t="s">
        <v>202</v>
      </c>
      <c r="O21" s="2" t="s">
        <v>203</v>
      </c>
      <c r="P21" s="11">
        <v>43468</v>
      </c>
      <c r="Q21" t="s">
        <v>354</v>
      </c>
    </row>
    <row r="22" spans="1:17" x14ac:dyDescent="0.35">
      <c r="A22" t="s">
        <v>217</v>
      </c>
      <c r="B22" s="11">
        <v>42419</v>
      </c>
      <c r="C22" s="2" t="s">
        <v>218</v>
      </c>
      <c r="D22" t="s">
        <v>337</v>
      </c>
      <c r="E22" s="2" t="s">
        <v>219</v>
      </c>
      <c r="F22" s="11">
        <v>43495</v>
      </c>
      <c r="G22" t="s">
        <v>173</v>
      </c>
      <c r="H22" t="s">
        <v>220</v>
      </c>
      <c r="I22" t="s">
        <v>221</v>
      </c>
      <c r="J22" t="s">
        <v>222</v>
      </c>
      <c r="K22" t="s">
        <v>18</v>
      </c>
      <c r="L22" t="s">
        <v>330</v>
      </c>
      <c r="M22" t="s">
        <v>223</v>
      </c>
      <c r="N22" t="s">
        <v>224</v>
      </c>
      <c r="O22" s="2" t="s">
        <v>179</v>
      </c>
      <c r="Q22" t="s">
        <v>349</v>
      </c>
    </row>
    <row r="23" spans="1:17" x14ac:dyDescent="0.35">
      <c r="A23" t="s">
        <v>225</v>
      </c>
      <c r="B23" s="11">
        <v>42391</v>
      </c>
      <c r="C23" s="2" t="s">
        <v>226</v>
      </c>
      <c r="D23" t="s">
        <v>337</v>
      </c>
      <c r="E23" s="2" t="s">
        <v>219</v>
      </c>
      <c r="F23" s="11">
        <v>43495</v>
      </c>
      <c r="G23" t="s">
        <v>173</v>
      </c>
      <c r="H23" s="1" t="s">
        <v>227</v>
      </c>
      <c r="I23" t="s">
        <v>228</v>
      </c>
      <c r="J23" t="s">
        <v>222</v>
      </c>
      <c r="K23" t="s">
        <v>18</v>
      </c>
      <c r="L23" t="s">
        <v>330</v>
      </c>
      <c r="M23" t="s">
        <v>223</v>
      </c>
      <c r="N23" t="s">
        <v>224</v>
      </c>
      <c r="O23" s="2" t="s">
        <v>179</v>
      </c>
      <c r="Q23" t="s">
        <v>349</v>
      </c>
    </row>
    <row r="24" spans="1:17" x14ac:dyDescent="0.35">
      <c r="A24" t="s">
        <v>211</v>
      </c>
      <c r="B24" s="11">
        <v>42388</v>
      </c>
      <c r="C24" s="2" t="s">
        <v>212</v>
      </c>
      <c r="D24" t="s">
        <v>338</v>
      </c>
      <c r="E24" s="2" t="s">
        <v>212</v>
      </c>
      <c r="F24" s="11">
        <v>42388</v>
      </c>
      <c r="G24" t="s">
        <v>173</v>
      </c>
      <c r="H24" t="s">
        <v>213</v>
      </c>
      <c r="I24" t="s">
        <v>214</v>
      </c>
      <c r="J24" t="s">
        <v>30</v>
      </c>
      <c r="K24" s="5" t="s">
        <v>31</v>
      </c>
      <c r="L24" t="s">
        <v>341</v>
      </c>
      <c r="M24" t="s">
        <v>341</v>
      </c>
      <c r="N24" t="s">
        <v>215</v>
      </c>
      <c r="O24" s="2" t="s">
        <v>216</v>
      </c>
      <c r="Q24" t="s">
        <v>362</v>
      </c>
    </row>
    <row r="25" spans="1:17" x14ac:dyDescent="0.35">
      <c r="A25" t="s">
        <v>187</v>
      </c>
      <c r="B25" s="11">
        <v>42354</v>
      </c>
      <c r="C25" s="2" t="s">
        <v>188</v>
      </c>
      <c r="D25" t="s">
        <v>337</v>
      </c>
      <c r="E25" s="2" t="s">
        <v>189</v>
      </c>
      <c r="F25" s="11">
        <v>43258</v>
      </c>
      <c r="G25" t="s">
        <v>15</v>
      </c>
      <c r="H25" t="s">
        <v>190</v>
      </c>
      <c r="I25" t="s">
        <v>191</v>
      </c>
      <c r="J25" t="s">
        <v>15</v>
      </c>
      <c r="K25" t="s">
        <v>18</v>
      </c>
      <c r="L25" t="s">
        <v>15</v>
      </c>
      <c r="M25" t="s">
        <v>18</v>
      </c>
      <c r="N25" t="s">
        <v>15</v>
      </c>
      <c r="O25" t="s">
        <v>15</v>
      </c>
      <c r="Q25" t="s">
        <v>349</v>
      </c>
    </row>
    <row r="26" spans="1:17" x14ac:dyDescent="0.35">
      <c r="A26" t="s">
        <v>192</v>
      </c>
      <c r="B26" s="11">
        <v>42040</v>
      </c>
      <c r="C26" s="2" t="s">
        <v>193</v>
      </c>
      <c r="D26" t="s">
        <v>338</v>
      </c>
      <c r="E26" s="2" t="s">
        <v>194</v>
      </c>
      <c r="F26" s="11">
        <v>43026</v>
      </c>
      <c r="G26" t="s">
        <v>35</v>
      </c>
      <c r="H26" s="3" t="s">
        <v>195</v>
      </c>
      <c r="I26" t="s">
        <v>196</v>
      </c>
      <c r="J26" t="s">
        <v>30</v>
      </c>
      <c r="K26" t="s">
        <v>18</v>
      </c>
      <c r="L26" t="s">
        <v>341</v>
      </c>
      <c r="M26" t="s">
        <v>341</v>
      </c>
      <c r="N26" t="s">
        <v>30</v>
      </c>
      <c r="O26" s="2" t="s">
        <v>197</v>
      </c>
      <c r="P26" s="11">
        <v>44980</v>
      </c>
      <c r="Q26" t="s">
        <v>361</v>
      </c>
    </row>
    <row r="27" spans="1:17" x14ac:dyDescent="0.35">
      <c r="A27" t="s">
        <v>180</v>
      </c>
      <c r="B27" s="11">
        <v>41824</v>
      </c>
      <c r="C27" s="2" t="s">
        <v>181</v>
      </c>
      <c r="D27" t="s">
        <v>337</v>
      </c>
      <c r="E27" s="2" t="s">
        <v>182</v>
      </c>
      <c r="F27" s="11">
        <v>42489</v>
      </c>
      <c r="G27" t="s">
        <v>35</v>
      </c>
      <c r="H27" s="1" t="s">
        <v>183</v>
      </c>
      <c r="I27" t="s">
        <v>184</v>
      </c>
      <c r="J27" t="s">
        <v>30</v>
      </c>
      <c r="K27" s="2" t="s">
        <v>31</v>
      </c>
      <c r="L27" t="s">
        <v>330</v>
      </c>
      <c r="M27" s="2" t="s">
        <v>340</v>
      </c>
      <c r="N27" t="s">
        <v>185</v>
      </c>
      <c r="O27" s="2" t="s">
        <v>186</v>
      </c>
      <c r="P27" s="11">
        <v>44107</v>
      </c>
      <c r="Q27" t="s">
        <v>347</v>
      </c>
    </row>
    <row r="28" spans="1:17" x14ac:dyDescent="0.35">
      <c r="A28" t="s">
        <v>170</v>
      </c>
      <c r="B28" s="11">
        <v>41303</v>
      </c>
      <c r="C28" s="2" t="s">
        <v>171</v>
      </c>
      <c r="D28" t="s">
        <v>338</v>
      </c>
      <c r="E28" s="2" t="s">
        <v>172</v>
      </c>
      <c r="F28" s="11">
        <v>41808</v>
      </c>
      <c r="G28" t="s">
        <v>173</v>
      </c>
      <c r="H28" s="8" t="s">
        <v>174</v>
      </c>
      <c r="I28" s="9" t="s">
        <v>175</v>
      </c>
      <c r="J28" s="9" t="s">
        <v>176</v>
      </c>
      <c r="K28" s="5" t="s">
        <v>31</v>
      </c>
      <c r="L28" t="s">
        <v>333</v>
      </c>
      <c r="M28" s="5" t="s">
        <v>177</v>
      </c>
      <c r="N28" t="s">
        <v>178</v>
      </c>
      <c r="O28" s="2" t="s">
        <v>179</v>
      </c>
      <c r="Q28" t="s">
        <v>349</v>
      </c>
    </row>
    <row r="29" spans="1:17" x14ac:dyDescent="0.35">
      <c r="A29" t="s">
        <v>163</v>
      </c>
      <c r="B29" s="11">
        <v>40492</v>
      </c>
      <c r="C29" s="2" t="s">
        <v>164</v>
      </c>
      <c r="D29" t="s">
        <v>337</v>
      </c>
      <c r="E29" s="2" t="s">
        <v>164</v>
      </c>
      <c r="F29" s="11">
        <v>40492</v>
      </c>
      <c r="G29" t="s">
        <v>27</v>
      </c>
      <c r="H29" s="1" t="s">
        <v>165</v>
      </c>
      <c r="I29" t="s">
        <v>166</v>
      </c>
      <c r="J29" t="s">
        <v>30</v>
      </c>
      <c r="K29" s="2" t="s">
        <v>31</v>
      </c>
      <c r="L29" t="s">
        <v>333</v>
      </c>
      <c r="M29" s="2" t="s">
        <v>167</v>
      </c>
      <c r="N29" t="s">
        <v>168</v>
      </c>
      <c r="O29" s="2" t="s">
        <v>169</v>
      </c>
      <c r="Q29" t="s">
        <v>358</v>
      </c>
    </row>
    <row r="30" spans="1:17" x14ac:dyDescent="0.35">
      <c r="A30" t="s">
        <v>155</v>
      </c>
      <c r="B30" s="11">
        <v>39801</v>
      </c>
      <c r="C30" s="2" t="s">
        <v>156</v>
      </c>
      <c r="D30" t="s">
        <v>337</v>
      </c>
      <c r="E30" s="2" t="s">
        <v>157</v>
      </c>
      <c r="F30" s="11">
        <v>40289</v>
      </c>
      <c r="G30" t="s">
        <v>35</v>
      </c>
      <c r="H30" s="8" t="s">
        <v>158</v>
      </c>
      <c r="I30" t="s">
        <v>159</v>
      </c>
      <c r="J30" t="s">
        <v>30</v>
      </c>
      <c r="K30" s="2" t="s">
        <v>31</v>
      </c>
      <c r="L30" t="s">
        <v>334</v>
      </c>
      <c r="M30" s="2" t="s">
        <v>160</v>
      </c>
      <c r="N30" t="s">
        <v>161</v>
      </c>
      <c r="O30" s="17" t="s">
        <v>162</v>
      </c>
      <c r="P30" s="11">
        <v>41120</v>
      </c>
      <c r="Q30" t="s">
        <v>349</v>
      </c>
    </row>
    <row r="31" spans="1:17" x14ac:dyDescent="0.35">
      <c r="A31" t="s">
        <v>150</v>
      </c>
      <c r="B31" s="11">
        <v>39553</v>
      </c>
      <c r="C31" s="2" t="s">
        <v>151</v>
      </c>
      <c r="D31" t="s">
        <v>338</v>
      </c>
      <c r="E31" s="2" t="s">
        <v>152</v>
      </c>
      <c r="F31" s="11">
        <v>39834</v>
      </c>
      <c r="G31" t="s">
        <v>15</v>
      </c>
      <c r="H31" t="s">
        <v>153</v>
      </c>
      <c r="I31" t="s">
        <v>154</v>
      </c>
      <c r="J31" t="s">
        <v>15</v>
      </c>
      <c r="K31" t="s">
        <v>18</v>
      </c>
      <c r="L31" t="s">
        <v>15</v>
      </c>
      <c r="M31" t="s">
        <v>18</v>
      </c>
      <c r="N31" t="s">
        <v>15</v>
      </c>
      <c r="O31" t="s">
        <v>15</v>
      </c>
      <c r="Q31" t="s">
        <v>347</v>
      </c>
    </row>
    <row r="32" spans="1:17" x14ac:dyDescent="0.35">
      <c r="A32" t="s">
        <v>144</v>
      </c>
      <c r="B32" s="11">
        <v>39265</v>
      </c>
      <c r="C32" s="2" t="s">
        <v>145</v>
      </c>
      <c r="D32" t="s">
        <v>337</v>
      </c>
      <c r="E32" s="2" t="s">
        <v>146</v>
      </c>
      <c r="F32" s="11">
        <v>39939</v>
      </c>
      <c r="G32" t="s">
        <v>15</v>
      </c>
      <c r="H32" t="s">
        <v>147</v>
      </c>
      <c r="I32" t="s">
        <v>148</v>
      </c>
      <c r="J32" t="s">
        <v>15</v>
      </c>
      <c r="K32" s="2" t="s">
        <v>31</v>
      </c>
      <c r="L32" t="s">
        <v>15</v>
      </c>
      <c r="M32" s="2" t="s">
        <v>149</v>
      </c>
      <c r="N32" t="s">
        <v>15</v>
      </c>
      <c r="O32" t="s">
        <v>15</v>
      </c>
      <c r="Q32" t="s">
        <v>360</v>
      </c>
    </row>
    <row r="33" spans="1:17" x14ac:dyDescent="0.35">
      <c r="A33" t="s">
        <v>137</v>
      </c>
      <c r="B33" s="11">
        <v>39106</v>
      </c>
      <c r="C33" s="2" t="s">
        <v>138</v>
      </c>
      <c r="D33" t="s">
        <v>338</v>
      </c>
      <c r="E33" s="2" t="s">
        <v>138</v>
      </c>
      <c r="F33" s="11">
        <v>39106</v>
      </c>
      <c r="G33" t="s">
        <v>139</v>
      </c>
      <c r="H33" t="s">
        <v>140</v>
      </c>
      <c r="I33" t="s">
        <v>141</v>
      </c>
      <c r="J33" t="s">
        <v>30</v>
      </c>
      <c r="K33" t="s">
        <v>18</v>
      </c>
      <c r="L33" t="s">
        <v>341</v>
      </c>
      <c r="M33" t="s">
        <v>341</v>
      </c>
      <c r="N33" t="s">
        <v>30</v>
      </c>
      <c r="O33" s="2" t="s">
        <v>143</v>
      </c>
      <c r="Q33" t="s">
        <v>359</v>
      </c>
    </row>
    <row r="34" spans="1:17" x14ac:dyDescent="0.35">
      <c r="A34" t="s">
        <v>122</v>
      </c>
      <c r="B34" s="11">
        <v>39064</v>
      </c>
      <c r="C34" s="2" t="s">
        <v>123</v>
      </c>
      <c r="D34" t="s">
        <v>339</v>
      </c>
      <c r="E34" s="2" t="s">
        <v>123</v>
      </c>
      <c r="F34" s="11">
        <v>39064</v>
      </c>
      <c r="G34" t="s">
        <v>27</v>
      </c>
      <c r="H34" t="s">
        <v>124</v>
      </c>
      <c r="I34" t="s">
        <v>125</v>
      </c>
      <c r="J34" t="s">
        <v>30</v>
      </c>
      <c r="K34" t="s">
        <v>18</v>
      </c>
      <c r="L34" t="s">
        <v>341</v>
      </c>
      <c r="M34" t="s">
        <v>341</v>
      </c>
      <c r="N34" t="s">
        <v>30</v>
      </c>
      <c r="O34" s="4" t="s">
        <v>126</v>
      </c>
      <c r="Q34" t="s">
        <v>352</v>
      </c>
    </row>
    <row r="35" spans="1:17" x14ac:dyDescent="0.35">
      <c r="A35" t="s">
        <v>116</v>
      </c>
      <c r="B35" s="11">
        <v>39037</v>
      </c>
      <c r="C35" s="2" t="s">
        <v>117</v>
      </c>
      <c r="D35" t="s">
        <v>337</v>
      </c>
      <c r="E35" s="2" t="s">
        <v>118</v>
      </c>
      <c r="F35" s="11">
        <v>39834</v>
      </c>
      <c r="G35" t="s">
        <v>27</v>
      </c>
      <c r="H35" s="29" t="s">
        <v>119</v>
      </c>
      <c r="I35" t="s">
        <v>120</v>
      </c>
      <c r="J35" t="s">
        <v>30</v>
      </c>
      <c r="K35" t="s">
        <v>18</v>
      </c>
      <c r="L35" t="s">
        <v>341</v>
      </c>
      <c r="M35" t="s">
        <v>341</v>
      </c>
      <c r="N35" t="s">
        <v>30</v>
      </c>
      <c r="O35" s="2" t="s">
        <v>121</v>
      </c>
      <c r="Q35" t="s">
        <v>358</v>
      </c>
    </row>
    <row r="36" spans="1:17" x14ac:dyDescent="0.35">
      <c r="A36" t="s">
        <v>110</v>
      </c>
      <c r="B36" s="11">
        <v>38819</v>
      </c>
      <c r="C36" s="2" t="s">
        <v>111</v>
      </c>
      <c r="D36" t="s">
        <v>337</v>
      </c>
      <c r="E36" s="2" t="s">
        <v>112</v>
      </c>
      <c r="F36" s="11">
        <v>39386</v>
      </c>
      <c r="G36" t="s">
        <v>15</v>
      </c>
      <c r="H36" t="s">
        <v>113</v>
      </c>
      <c r="I36" t="s">
        <v>114</v>
      </c>
      <c r="J36" t="s">
        <v>15</v>
      </c>
      <c r="K36" s="2" t="s">
        <v>31</v>
      </c>
      <c r="L36" t="s">
        <v>15</v>
      </c>
      <c r="M36" t="s">
        <v>115</v>
      </c>
      <c r="N36" t="s">
        <v>15</v>
      </c>
      <c r="O36" t="s">
        <v>15</v>
      </c>
      <c r="Q36" t="s">
        <v>353</v>
      </c>
    </row>
    <row r="37" spans="1:17" x14ac:dyDescent="0.35">
      <c r="A37" t="s">
        <v>129</v>
      </c>
      <c r="B37" s="11">
        <v>38817</v>
      </c>
      <c r="C37" s="2" t="s">
        <v>130</v>
      </c>
      <c r="D37" t="s">
        <v>337</v>
      </c>
      <c r="E37" s="2" t="s">
        <v>131</v>
      </c>
      <c r="F37" s="11">
        <v>39659</v>
      </c>
      <c r="G37" t="s">
        <v>35</v>
      </c>
      <c r="H37" s="8" t="s">
        <v>132</v>
      </c>
      <c r="I37" t="s">
        <v>133</v>
      </c>
      <c r="J37" t="s">
        <v>30</v>
      </c>
      <c r="K37" s="2" t="s">
        <v>31</v>
      </c>
      <c r="L37" t="s">
        <v>333</v>
      </c>
      <c r="M37" s="2" t="s">
        <v>134</v>
      </c>
      <c r="N37" t="s">
        <v>135</v>
      </c>
      <c r="O37" s="2" t="s">
        <v>136</v>
      </c>
      <c r="P37" s="11">
        <v>40672</v>
      </c>
      <c r="Q37" t="s">
        <v>357</v>
      </c>
    </row>
    <row r="38" spans="1:17" x14ac:dyDescent="0.35">
      <c r="A38" t="s">
        <v>127</v>
      </c>
      <c r="B38" s="11">
        <v>38804</v>
      </c>
      <c r="C38" t="s">
        <v>85</v>
      </c>
      <c r="D38" t="s">
        <v>337</v>
      </c>
      <c r="E38" t="s">
        <v>85</v>
      </c>
      <c r="F38" s="11">
        <v>38804</v>
      </c>
      <c r="G38" t="s">
        <v>27</v>
      </c>
      <c r="H38" s="1" t="s">
        <v>128</v>
      </c>
      <c r="I38" t="s">
        <v>108</v>
      </c>
      <c r="J38" t="s">
        <v>30</v>
      </c>
      <c r="K38" t="s">
        <v>18</v>
      </c>
      <c r="L38" t="s">
        <v>341</v>
      </c>
      <c r="M38" t="s">
        <v>341</v>
      </c>
      <c r="N38" t="s">
        <v>30</v>
      </c>
      <c r="O38" s="2" t="s">
        <v>109</v>
      </c>
      <c r="Q38" t="s">
        <v>354</v>
      </c>
    </row>
    <row r="39" spans="1:17" x14ac:dyDescent="0.35">
      <c r="A39" t="s">
        <v>99</v>
      </c>
      <c r="B39" s="11">
        <v>38324</v>
      </c>
      <c r="C39" s="2" t="s">
        <v>100</v>
      </c>
      <c r="D39" t="s">
        <v>338</v>
      </c>
      <c r="E39" s="2" t="s">
        <v>101</v>
      </c>
      <c r="F39" s="11">
        <v>38645</v>
      </c>
      <c r="G39" t="s">
        <v>15</v>
      </c>
      <c r="H39" s="1" t="s">
        <v>102</v>
      </c>
      <c r="I39" t="s">
        <v>103</v>
      </c>
      <c r="J39" t="s">
        <v>15</v>
      </c>
      <c r="K39" t="s">
        <v>18</v>
      </c>
      <c r="L39" t="s">
        <v>15</v>
      </c>
      <c r="M39" t="s">
        <v>18</v>
      </c>
      <c r="N39" t="s">
        <v>15</v>
      </c>
      <c r="O39" t="s">
        <v>15</v>
      </c>
      <c r="Q39" t="s">
        <v>347</v>
      </c>
    </row>
    <row r="40" spans="1:17" x14ac:dyDescent="0.35">
      <c r="A40" t="s">
        <v>104</v>
      </c>
      <c r="B40" s="11">
        <v>38267</v>
      </c>
      <c r="C40" s="2" t="s">
        <v>105</v>
      </c>
      <c r="D40" t="s">
        <v>337</v>
      </c>
      <c r="E40" s="2" t="s">
        <v>106</v>
      </c>
      <c r="F40" s="11">
        <v>38639</v>
      </c>
      <c r="G40" t="s">
        <v>27</v>
      </c>
      <c r="H40" s="3" t="s">
        <v>107</v>
      </c>
      <c r="I40" t="s">
        <v>108</v>
      </c>
      <c r="J40" t="s">
        <v>30</v>
      </c>
      <c r="K40" t="s">
        <v>18</v>
      </c>
      <c r="L40" t="s">
        <v>341</v>
      </c>
      <c r="M40" t="s">
        <v>341</v>
      </c>
      <c r="N40" t="s">
        <v>30</v>
      </c>
      <c r="O40" s="2" t="s">
        <v>109</v>
      </c>
      <c r="Q40" t="s">
        <v>354</v>
      </c>
    </row>
    <row r="41" spans="1:17" x14ac:dyDescent="0.35">
      <c r="A41" t="s">
        <v>79</v>
      </c>
      <c r="B41" s="11">
        <v>37832</v>
      </c>
      <c r="C41" s="2" t="s">
        <v>80</v>
      </c>
      <c r="D41" t="s">
        <v>338</v>
      </c>
      <c r="E41" s="2" t="s">
        <v>81</v>
      </c>
      <c r="F41" s="11">
        <v>38190</v>
      </c>
      <c r="G41" t="s">
        <v>15</v>
      </c>
      <c r="H41" s="1" t="s">
        <v>82</v>
      </c>
      <c r="I41" t="s">
        <v>83</v>
      </c>
      <c r="J41" t="s">
        <v>15</v>
      </c>
      <c r="K41" t="s">
        <v>18</v>
      </c>
      <c r="L41" t="s">
        <v>15</v>
      </c>
      <c r="M41" t="s">
        <v>18</v>
      </c>
      <c r="N41" t="s">
        <v>15</v>
      </c>
      <c r="O41" t="s">
        <v>15</v>
      </c>
      <c r="Q41" t="s">
        <v>356</v>
      </c>
    </row>
    <row r="42" spans="1:17" x14ac:dyDescent="0.35">
      <c r="A42" t="s">
        <v>94</v>
      </c>
      <c r="B42" s="11">
        <v>37727</v>
      </c>
      <c r="C42" s="2" t="s">
        <v>95</v>
      </c>
      <c r="D42" t="s">
        <v>337</v>
      </c>
      <c r="E42" s="2" t="s">
        <v>95</v>
      </c>
      <c r="F42" s="11">
        <v>37727</v>
      </c>
      <c r="G42" t="s">
        <v>27</v>
      </c>
      <c r="H42" s="1" t="s">
        <v>96</v>
      </c>
      <c r="I42" t="s">
        <v>97</v>
      </c>
      <c r="J42" t="s">
        <v>30</v>
      </c>
      <c r="K42" t="s">
        <v>18</v>
      </c>
      <c r="L42" t="s">
        <v>341</v>
      </c>
      <c r="M42" t="s">
        <v>341</v>
      </c>
      <c r="N42" t="s">
        <v>30</v>
      </c>
      <c r="O42" s="2" t="s">
        <v>98</v>
      </c>
      <c r="Q42" t="s">
        <v>349</v>
      </c>
    </row>
    <row r="43" spans="1:17" x14ac:dyDescent="0.35">
      <c r="A43" t="s">
        <v>89</v>
      </c>
      <c r="B43" s="11">
        <v>37721</v>
      </c>
      <c r="C43" s="2" t="s">
        <v>90</v>
      </c>
      <c r="D43" t="s">
        <v>339</v>
      </c>
      <c r="E43" s="2" t="s">
        <v>90</v>
      </c>
      <c r="F43" s="11">
        <v>37721</v>
      </c>
      <c r="G43" t="s">
        <v>27</v>
      </c>
      <c r="H43" t="s">
        <v>91</v>
      </c>
      <c r="I43" t="s">
        <v>92</v>
      </c>
      <c r="J43" t="s">
        <v>30</v>
      </c>
      <c r="K43" t="s">
        <v>18</v>
      </c>
      <c r="L43" t="s">
        <v>341</v>
      </c>
      <c r="M43" t="s">
        <v>341</v>
      </c>
      <c r="N43" t="s">
        <v>30</v>
      </c>
      <c r="O43" s="4" t="s">
        <v>93</v>
      </c>
      <c r="Q43" t="s">
        <v>355</v>
      </c>
    </row>
    <row r="44" spans="1:17" x14ac:dyDescent="0.35">
      <c r="A44" t="s">
        <v>84</v>
      </c>
      <c r="B44" s="11">
        <v>37680</v>
      </c>
      <c r="C44" t="s">
        <v>85</v>
      </c>
      <c r="D44" t="s">
        <v>337</v>
      </c>
      <c r="E44" t="s">
        <v>85</v>
      </c>
      <c r="F44" s="11">
        <v>37680</v>
      </c>
      <c r="G44" t="s">
        <v>27</v>
      </c>
      <c r="H44" t="s">
        <v>86</v>
      </c>
      <c r="I44" t="s">
        <v>87</v>
      </c>
      <c r="J44" t="s">
        <v>30</v>
      </c>
      <c r="K44" t="s">
        <v>18</v>
      </c>
      <c r="L44" t="s">
        <v>341</v>
      </c>
      <c r="M44" t="s">
        <v>341</v>
      </c>
      <c r="N44" t="s">
        <v>30</v>
      </c>
      <c r="O44" s="2" t="s">
        <v>88</v>
      </c>
      <c r="Q44" t="s">
        <v>354</v>
      </c>
    </row>
    <row r="45" spans="1:17" x14ac:dyDescent="0.35">
      <c r="A45" t="s">
        <v>66</v>
      </c>
      <c r="B45" s="11">
        <v>37609</v>
      </c>
      <c r="C45" s="2" t="s">
        <v>67</v>
      </c>
      <c r="D45" t="s">
        <v>337</v>
      </c>
      <c r="E45" s="2" t="s">
        <v>67</v>
      </c>
      <c r="F45" s="11">
        <v>37609</v>
      </c>
      <c r="G45" t="s">
        <v>27</v>
      </c>
      <c r="H45" s="1" t="s">
        <v>68</v>
      </c>
      <c r="I45" t="s">
        <v>69</v>
      </c>
      <c r="J45" t="s">
        <v>30</v>
      </c>
      <c r="K45" t="s">
        <v>18</v>
      </c>
      <c r="L45" t="s">
        <v>341</v>
      </c>
      <c r="M45" t="s">
        <v>341</v>
      </c>
      <c r="N45" t="s">
        <v>30</v>
      </c>
      <c r="O45" s="2" t="s">
        <v>70</v>
      </c>
      <c r="Q45" t="s">
        <v>347</v>
      </c>
    </row>
    <row r="46" spans="1:17" x14ac:dyDescent="0.35">
      <c r="A46" t="s">
        <v>56</v>
      </c>
      <c r="B46" s="11">
        <v>37585</v>
      </c>
      <c r="C46" s="2" t="s">
        <v>57</v>
      </c>
      <c r="D46" t="s">
        <v>339</v>
      </c>
      <c r="E46" s="2" t="s">
        <v>57</v>
      </c>
      <c r="F46" s="11">
        <v>37585</v>
      </c>
      <c r="G46" t="s">
        <v>27</v>
      </c>
      <c r="H46" s="3" t="s">
        <v>58</v>
      </c>
      <c r="I46" t="s">
        <v>59</v>
      </c>
      <c r="J46" t="s">
        <v>30</v>
      </c>
      <c r="K46" t="s">
        <v>18</v>
      </c>
      <c r="L46" t="s">
        <v>341</v>
      </c>
      <c r="M46" t="s">
        <v>341</v>
      </c>
      <c r="N46" t="s">
        <v>30</v>
      </c>
      <c r="O46" s="2" t="s">
        <v>60</v>
      </c>
      <c r="Q46" t="s">
        <v>353</v>
      </c>
    </row>
    <row r="47" spans="1:17" x14ac:dyDescent="0.35">
      <c r="A47" t="s">
        <v>71</v>
      </c>
      <c r="B47" s="11">
        <v>37467</v>
      </c>
      <c r="C47" t="s">
        <v>72</v>
      </c>
      <c r="D47" t="s">
        <v>337</v>
      </c>
      <c r="E47" s="2" t="s">
        <v>73</v>
      </c>
      <c r="F47" s="11">
        <v>38337</v>
      </c>
      <c r="G47" t="s">
        <v>27</v>
      </c>
      <c r="H47" s="8" t="s">
        <v>74</v>
      </c>
      <c r="I47" t="s">
        <v>75</v>
      </c>
      <c r="J47" t="s">
        <v>30</v>
      </c>
      <c r="K47" s="2" t="s">
        <v>31</v>
      </c>
      <c r="L47" t="s">
        <v>333</v>
      </c>
      <c r="M47" s="2" t="s">
        <v>76</v>
      </c>
      <c r="N47" s="3" t="s">
        <v>77</v>
      </c>
      <c r="O47" s="2" t="s">
        <v>78</v>
      </c>
      <c r="Q47" t="s">
        <v>352</v>
      </c>
    </row>
    <row r="48" spans="1:17" x14ac:dyDescent="0.35">
      <c r="A48" t="s">
        <v>50</v>
      </c>
      <c r="B48" s="11">
        <v>37301</v>
      </c>
      <c r="C48" s="2" t="s">
        <v>51</v>
      </c>
      <c r="D48" t="s">
        <v>337</v>
      </c>
      <c r="E48" s="2" t="s">
        <v>52</v>
      </c>
      <c r="F48" s="11">
        <v>38477</v>
      </c>
      <c r="G48" t="s">
        <v>27</v>
      </c>
      <c r="H48" s="1" t="s">
        <v>53</v>
      </c>
      <c r="I48" t="s">
        <v>54</v>
      </c>
      <c r="J48" t="s">
        <v>30</v>
      </c>
      <c r="K48" t="s">
        <v>18</v>
      </c>
      <c r="L48" t="s">
        <v>341</v>
      </c>
      <c r="M48" t="s">
        <v>341</v>
      </c>
      <c r="N48" t="s">
        <v>30</v>
      </c>
      <c r="O48" s="2" t="s">
        <v>55</v>
      </c>
      <c r="Q48" t="s">
        <v>351</v>
      </c>
    </row>
    <row r="49" spans="1:17" x14ac:dyDescent="0.35">
      <c r="A49" t="s">
        <v>44</v>
      </c>
      <c r="B49" s="11">
        <v>37301</v>
      </c>
      <c r="C49" s="2" t="s">
        <v>45</v>
      </c>
      <c r="D49" t="s">
        <v>337</v>
      </c>
      <c r="E49" s="2" t="s">
        <v>46</v>
      </c>
      <c r="F49" s="11">
        <v>38477</v>
      </c>
      <c r="G49" t="s">
        <v>27</v>
      </c>
      <c r="H49" t="s">
        <v>47</v>
      </c>
      <c r="I49" t="s">
        <v>48</v>
      </c>
      <c r="J49" t="s">
        <v>30</v>
      </c>
      <c r="K49" t="s">
        <v>18</v>
      </c>
      <c r="L49" t="s">
        <v>341</v>
      </c>
      <c r="M49" t="s">
        <v>341</v>
      </c>
      <c r="N49" t="s">
        <v>30</v>
      </c>
      <c r="O49" s="2" t="s">
        <v>49</v>
      </c>
      <c r="Q49" t="s">
        <v>350</v>
      </c>
    </row>
    <row r="50" spans="1:17" x14ac:dyDescent="0.35">
      <c r="A50" t="s">
        <v>39</v>
      </c>
      <c r="B50" s="11">
        <v>37278</v>
      </c>
      <c r="C50" s="2" t="s">
        <v>40</v>
      </c>
      <c r="D50" t="s">
        <v>337</v>
      </c>
      <c r="E50" s="2" t="s">
        <v>41</v>
      </c>
      <c r="F50" s="11">
        <v>37665</v>
      </c>
      <c r="G50" t="s">
        <v>15</v>
      </c>
      <c r="H50" t="s">
        <v>42</v>
      </c>
      <c r="I50" t="s">
        <v>43</v>
      </c>
      <c r="J50" t="s">
        <v>15</v>
      </c>
      <c r="K50" t="s">
        <v>18</v>
      </c>
      <c r="L50" t="s">
        <v>15</v>
      </c>
      <c r="M50" t="s">
        <v>18</v>
      </c>
      <c r="N50" t="s">
        <v>15</v>
      </c>
      <c r="O50" t="s">
        <v>15</v>
      </c>
      <c r="Q50" t="s">
        <v>353</v>
      </c>
    </row>
    <row r="51" spans="1:17" x14ac:dyDescent="0.35">
      <c r="A51" t="s">
        <v>61</v>
      </c>
      <c r="B51" s="11">
        <v>37271</v>
      </c>
      <c r="C51" s="2" t="s">
        <v>62</v>
      </c>
      <c r="D51" t="s">
        <v>337</v>
      </c>
      <c r="E51" s="2" t="s">
        <v>62</v>
      </c>
      <c r="F51" s="11">
        <v>37271</v>
      </c>
      <c r="G51" t="s">
        <v>27</v>
      </c>
      <c r="H51" t="s">
        <v>63</v>
      </c>
      <c r="I51" t="s">
        <v>64</v>
      </c>
      <c r="J51" t="s">
        <v>30</v>
      </c>
      <c r="K51" t="s">
        <v>18</v>
      </c>
      <c r="L51" t="s">
        <v>341</v>
      </c>
      <c r="M51" t="s">
        <v>341</v>
      </c>
      <c r="N51" t="s">
        <v>30</v>
      </c>
      <c r="O51" s="2" t="s">
        <v>65</v>
      </c>
      <c r="Q51" t="s">
        <v>349</v>
      </c>
    </row>
    <row r="52" spans="1:17" x14ac:dyDescent="0.35">
      <c r="A52" t="s">
        <v>24</v>
      </c>
      <c r="B52" s="11">
        <v>37230</v>
      </c>
      <c r="C52" t="s">
        <v>25</v>
      </c>
      <c r="D52" t="s">
        <v>337</v>
      </c>
      <c r="E52" s="2" t="s">
        <v>26</v>
      </c>
      <c r="F52" s="11">
        <v>37309</v>
      </c>
      <c r="G52" t="s">
        <v>27</v>
      </c>
      <c r="H52" s="3" t="s">
        <v>28</v>
      </c>
      <c r="I52" t="s">
        <v>29</v>
      </c>
      <c r="J52" t="s">
        <v>30</v>
      </c>
      <c r="K52" s="2" t="s">
        <v>31</v>
      </c>
      <c r="L52" t="s">
        <v>341</v>
      </c>
      <c r="M52" t="s">
        <v>341</v>
      </c>
      <c r="N52" t="s">
        <v>30</v>
      </c>
      <c r="O52" s="2" t="s">
        <v>32</v>
      </c>
      <c r="Q52" t="s">
        <v>348</v>
      </c>
    </row>
    <row r="53" spans="1:17" x14ac:dyDescent="0.35">
      <c r="A53" t="s">
        <v>19</v>
      </c>
      <c r="B53" s="11">
        <v>37013</v>
      </c>
      <c r="C53" s="2" t="s">
        <v>20</v>
      </c>
      <c r="D53" t="s">
        <v>338</v>
      </c>
      <c r="E53" s="2" t="s">
        <v>21</v>
      </c>
      <c r="F53" s="11">
        <v>37812</v>
      </c>
      <c r="G53" t="s">
        <v>15</v>
      </c>
      <c r="H53" t="s">
        <v>22</v>
      </c>
      <c r="I53" t="s">
        <v>23</v>
      </c>
      <c r="J53" t="s">
        <v>15</v>
      </c>
      <c r="K53" t="s">
        <v>18</v>
      </c>
      <c r="L53" t="s">
        <v>15</v>
      </c>
      <c r="M53" t="s">
        <v>18</v>
      </c>
      <c r="N53" t="s">
        <v>15</v>
      </c>
      <c r="O53" t="s">
        <v>15</v>
      </c>
      <c r="Q53" t="s">
        <v>348</v>
      </c>
    </row>
    <row r="54" spans="1:17" x14ac:dyDescent="0.35">
      <c r="A54" t="s">
        <v>33</v>
      </c>
      <c r="B54" s="11">
        <v>36978</v>
      </c>
      <c r="C54" s="2" t="s">
        <v>34</v>
      </c>
      <c r="D54" t="s">
        <v>338</v>
      </c>
      <c r="E54" s="2" t="s">
        <v>34</v>
      </c>
      <c r="F54" s="11">
        <v>36958</v>
      </c>
      <c r="G54" t="s">
        <v>35</v>
      </c>
      <c r="H54" t="s">
        <v>36</v>
      </c>
      <c r="I54" t="s">
        <v>37</v>
      </c>
      <c r="J54" t="s">
        <v>30</v>
      </c>
      <c r="K54" t="s">
        <v>18</v>
      </c>
      <c r="L54" t="s">
        <v>341</v>
      </c>
      <c r="M54" t="s">
        <v>341</v>
      </c>
      <c r="N54" t="s">
        <v>30</v>
      </c>
      <c r="O54" s="2" t="s">
        <v>38</v>
      </c>
      <c r="P54" s="11">
        <v>37221</v>
      </c>
      <c r="Q54" t="s">
        <v>347</v>
      </c>
    </row>
    <row r="55" spans="1:17" x14ac:dyDescent="0.35">
      <c r="A55" t="s">
        <v>12</v>
      </c>
      <c r="B55" s="11">
        <v>36873</v>
      </c>
      <c r="C55" s="2" t="s">
        <v>13</v>
      </c>
      <c r="D55" t="s">
        <v>337</v>
      </c>
      <c r="E55" s="2" t="s">
        <v>14</v>
      </c>
      <c r="F55" s="11">
        <v>37020</v>
      </c>
      <c r="G55" t="s">
        <v>15</v>
      </c>
      <c r="H55" t="s">
        <v>16</v>
      </c>
      <c r="I55" t="s">
        <v>17</v>
      </c>
      <c r="J55" t="s">
        <v>15</v>
      </c>
      <c r="K55" t="s">
        <v>18</v>
      </c>
      <c r="L55" t="s">
        <v>15</v>
      </c>
      <c r="M55" t="s">
        <v>18</v>
      </c>
      <c r="N55" t="s">
        <v>15</v>
      </c>
      <c r="O55" t="s">
        <v>15</v>
      </c>
      <c r="Q55" t="s">
        <v>353</v>
      </c>
    </row>
    <row r="56" spans="1:17" x14ac:dyDescent="0.35">
      <c r="B56" s="11"/>
      <c r="E56" s="2"/>
      <c r="L56" s="25"/>
    </row>
    <row r="63" spans="1:17" x14ac:dyDescent="0.35">
      <c r="A63" s="14" t="s">
        <v>380</v>
      </c>
    </row>
    <row r="69" ht="13" customHeight="1" x14ac:dyDescent="0.35"/>
  </sheetData>
  <phoneticPr fontId="3" type="noConversion"/>
  <hyperlinks>
    <hyperlink ref="E4" r:id="rId1" xr:uid="{AE24BC1C-C614-4742-B436-F0CB36BF5E36}"/>
    <hyperlink ref="E5" r:id="rId2" xr:uid="{4F51A243-69CD-41DF-BA0F-94DA8BD75795}"/>
    <hyperlink ref="E51" r:id="rId3" xr:uid="{719C8147-2B64-4CFB-BDC7-0B93D360EE2C}"/>
    <hyperlink ref="K36" r:id="rId4" display="Check" xr:uid="{D45C31B0-169B-4C45-B254-2A0AF9AC30EC}"/>
    <hyperlink ref="K37" r:id="rId5" display="Check" xr:uid="{00D7F520-7B7F-4C58-8F92-7E113AB94AE2}"/>
    <hyperlink ref="K32" r:id="rId6" display="Check" xr:uid="{5FF32D12-DB95-4C50-A0B5-B92DAD661F4B}"/>
    <hyperlink ref="K30" r:id="rId7" display="Check" xr:uid="{F135EADE-10EE-4687-9623-49F15741D952}"/>
    <hyperlink ref="K29" r:id="rId8" display="Check" xr:uid="{11F5BE43-214F-4A5A-927B-4183E7DF58BB}"/>
    <hyperlink ref="K27" r:id="rId9" display="Check" xr:uid="{62093B66-6A2B-463F-BF81-6A7BB4356E79}"/>
    <hyperlink ref="O18" r:id="rId10" xr:uid="{EC0F2DCC-C6BC-44AA-810B-53A8176349A2}"/>
    <hyperlink ref="O26" r:id="rId11" display="State Immunity Act 1978 (Remedial) Order 2022" xr:uid="{40CD7336-B637-477E-A715-1EFC3B52806A}"/>
    <hyperlink ref="O27" r:id="rId12" xr:uid="{5F2A4B2D-9590-45B5-B16E-7D3CC5F087F7}"/>
    <hyperlink ref="O37" r:id="rId13" xr:uid="{A47ACA08-AEB8-4921-BAB7-BCE063ED34E7}"/>
    <hyperlink ref="E55" r:id="rId14" xr:uid="{FA007F92-FE7C-4C9B-980D-454D0F867926}"/>
    <hyperlink ref="E54" r:id="rId15" xr:uid="{BBCDE5F7-4568-4A47-A2B0-58F2845AD456}"/>
    <hyperlink ref="E46" r:id="rId16" xr:uid="{3A6FAD4B-7EC6-415E-A727-98098BA5556A}"/>
    <hyperlink ref="E52" r:id="rId17" xr:uid="{E273390F-7818-414B-86BF-C9734DAA3A63}"/>
    <hyperlink ref="E45" r:id="rId18" xr:uid="{2528AB2A-07F6-4DE6-879C-89737F3BCD86}"/>
    <hyperlink ref="E43" r:id="rId19" xr:uid="{854B0F0E-75FA-43BD-88E3-8C90B8BB4CE4}"/>
    <hyperlink ref="E42" r:id="rId20" xr:uid="{FEE26A88-514A-4A2C-A4AE-235BE8A96A25}"/>
    <hyperlink ref="E34" r:id="rId21" xr:uid="{F75E1DB5-F47D-4893-A40F-D9F3A2A68034}"/>
    <hyperlink ref="E33" r:id="rId22" xr:uid="{81821252-DEC8-49F8-8422-F7D7BB4F5723}"/>
    <hyperlink ref="E24" r:id="rId23" xr:uid="{0673F66B-C1E9-4BE5-B7C5-28B08B582431}"/>
    <hyperlink ref="E18" r:id="rId24" xr:uid="{A2C91695-8203-4F12-AA4E-6D04CD06B6E6}"/>
    <hyperlink ref="E15" r:id="rId25" xr:uid="{AD5951E3-F4D0-4E6A-8DAD-D04C436C9E4B}"/>
    <hyperlink ref="E9" r:id="rId26" xr:uid="{DF33B83E-AFA5-4A79-886D-A23F455F9244}"/>
    <hyperlink ref="E6" r:id="rId27" xr:uid="{172DFFB0-3A60-4926-B96F-27EBF0A4181E}"/>
    <hyperlink ref="E47" r:id="rId28" xr:uid="{2B6236FA-9188-44EA-B46C-96C2FD97851F}"/>
    <hyperlink ref="E29" r:id="rId29" display="[2010] EWHC 2761 " xr:uid="{C21011D1-4F41-451B-91A3-74ADCC35E5F0}"/>
    <hyperlink ref="E21" r:id="rId30" xr:uid="{D5CE540D-6F62-4B42-9FB9-210B914718A1}"/>
    <hyperlink ref="E20" r:id="rId31" xr:uid="{F8584D5F-ACEB-4C1A-A70A-4666DFD7A1D4}"/>
    <hyperlink ref="E13" r:id="rId32" xr:uid="{327CE146-DB74-4B3A-9AF6-E50B599C39B8}"/>
    <hyperlink ref="E12" r:id="rId33" xr:uid="{4D731028-F478-4BAD-84C2-11FF203E8D86}"/>
    <hyperlink ref="C8" r:id="rId34" xr:uid="{FEE8C39B-8EAE-48B4-B090-1D57D689AB55}"/>
    <hyperlink ref="E17" r:id="rId35" xr:uid="{2297E407-4B6E-4CDD-8BFA-682B1A3F3D32}"/>
    <hyperlink ref="E40" r:id="rId36" xr:uid="{AE02B443-C7E1-4D72-8BD6-71FAA3CD21F7}"/>
    <hyperlink ref="O54" r:id="rId37" xr:uid="{BA646CA1-2FAE-4A1B-902D-D8D69FC65C1D}"/>
    <hyperlink ref="O51" r:id="rId38" display="Sexual Offences Act 2003, Schedule 6 paragraph 4, and Schedule 7" xr:uid="{5196508A-D1C5-4F11-8005-03D3B15C680F}"/>
    <hyperlink ref="O46" r:id="rId39" display="Criminal Justice Act 2003, sections 303(b)(i) and 332 and Schedule 37, Part 8," xr:uid="{B9394C3B-B37F-43F3-8ADC-67446F97A025}"/>
    <hyperlink ref="O52" r:id="rId40" display="Nationality, Immigration and Asylum Act 2002, section 125, and Schedule 8" xr:uid="{99974F31-E5D2-4637-BE87-7D28456F8538}"/>
    <hyperlink ref="O45" r:id="rId41" display="s.295 of the Criminal Justice Act 2003" xr:uid="{49A6885F-0942-4480-8A03-AB4DEE76E103}"/>
    <hyperlink ref="O49" r:id="rId42" display="Finance Act 1999 sections 34(1), 139, and Schedule 20" xr:uid="{8F12E3D6-89C5-4BB0-8846-CB39E4E5EA3D}"/>
    <hyperlink ref="O48" r:id="rId43" display="s.54(1) Welfare Reform and Pensions Act 1999" xr:uid="{01F21B86-2DDC-46F2-822F-31A99DAD016D}"/>
    <hyperlink ref="O44" r:id="rId44" xr:uid="{94116894-2AEF-4AE5-AAC2-888708B7EA51}"/>
    <hyperlink ref="O42" r:id="rId45" display="s.23-26 Mental Health _x000a_Act 2007" xr:uid="{D17121D3-2F00-43F3-B496-F057497B779F}"/>
    <hyperlink ref="O40" r:id="rId46" xr:uid="{1698E2BA-E25D-42B5-802D-1509A04F7F1A}"/>
    <hyperlink ref="O35" r:id="rId47" display="Safeguarding Vulnerable Groups Act 2006" xr:uid="{A2F7DB33-6133-4CF1-A407-7227640AEC15}"/>
    <hyperlink ref="O38" r:id="rId48" xr:uid="{DB97A03A-3501-4F7B-B888-5BC8C1DE8D96}"/>
    <hyperlink ref="O15" r:id="rId49" display=" Bereavement Benefits (Remedial) Order 2023" xr:uid="{758165B6-5B0A-420E-9280-10341E54B880}"/>
    <hyperlink ref="O29" r:id="rId50" xr:uid="{77C17807-10FC-4AC3-92EC-FAE170704EDA}"/>
    <hyperlink ref="O17" r:id="rId51" xr:uid="{2FF314F7-D04A-483D-A313-4EB5AE2D0894}"/>
    <hyperlink ref="O13" r:id="rId52" xr:uid="{6CD900AB-07D5-4D79-9948-0AF47211CB3B}"/>
    <hyperlink ref="O16" r:id="rId53" xr:uid="{9F47E95F-CE64-4FE1-8F8E-F3C08C6E825B}"/>
    <hyperlink ref="O19" r:id="rId54" xr:uid="{B650F2D4-0AFC-44A4-8B24-232337A6D8F0}"/>
    <hyperlink ref="O20" r:id="rId55" xr:uid="{2FA97950-3FB8-40DF-B1AA-2E1A3DB4BD82}"/>
    <hyperlink ref="O21" r:id="rId56" xr:uid="{35D56AC5-0956-4107-B7CC-FF44BF0CD6AD}"/>
    <hyperlink ref="O47" r:id="rId57" xr:uid="{A1D41DE4-74D7-485F-89B7-9050C14F8C69}"/>
    <hyperlink ref="O24" r:id="rId58" xr:uid="{C6ECC761-1614-401D-B0E6-056130337DC4}"/>
    <hyperlink ref="K28" r:id="rId59" xr:uid="{BA0911F7-00E9-45FE-8198-A7AB9D58FC80}"/>
    <hyperlink ref="K24" r:id="rId60" xr:uid="{4C6DFB81-92E7-48C6-8589-C8455E0A8870}"/>
    <hyperlink ref="K21" r:id="rId61" xr:uid="{CD55B848-2C65-47C9-9A6B-1A73DB064250}"/>
    <hyperlink ref="K20" r:id="rId62" xr:uid="{8A6E6020-6839-4F4B-B4BB-3E94D6582DCB}"/>
    <hyperlink ref="K47" r:id="rId63" location="aofs" xr:uid="{1007A6EE-9B79-4F51-A10A-5C0EB913DB31}"/>
    <hyperlink ref="K52" r:id="rId64" xr:uid="{AE8F39A1-8E82-4E31-BFC9-344F703234A5}"/>
    <hyperlink ref="E53" r:id="rId65" xr:uid="{D3439F79-E70C-4E52-A302-005D08E2C5C7}"/>
    <hyperlink ref="E50" r:id="rId66" xr:uid="{F8F6BFF9-FC3B-411E-9637-F7CAAF10E14D}"/>
    <hyperlink ref="E41" r:id="rId67" xr:uid="{E4393D93-4DBF-47B2-9079-3CDD00EF6BFA}"/>
    <hyperlink ref="E49" r:id="rId68" xr:uid="{A402BEF3-6F47-449B-B5AA-0B856BE5A69E}"/>
    <hyperlink ref="E48" r:id="rId69" xr:uid="{A4AF00CE-F794-4D9D-98C7-C906AB3F1AA5}"/>
    <hyperlink ref="E39" r:id="rId70" xr:uid="{B1A5E358-1996-48EA-9D3F-A8FBF4745E2A}"/>
    <hyperlink ref="E35" r:id="rId71" xr:uid="{D651832E-C675-46A7-9230-1545224EC251}"/>
    <hyperlink ref="E36" r:id="rId72" xr:uid="{47C4836D-5FFE-4491-A792-752C445D0DCA}"/>
    <hyperlink ref="E37" r:id="rId73" xr:uid="{2AA428B4-550D-4241-B1DA-ED101EBE341A}"/>
    <hyperlink ref="E32" r:id="rId74" xr:uid="{24DEE3F3-3919-4116-AFD4-927F7080609D}"/>
    <hyperlink ref="E31" r:id="rId75" xr:uid="{8ED892CB-DB7D-407C-B167-FAC9B9C4ED83}"/>
    <hyperlink ref="E30" r:id="rId76" xr:uid="{71A716AB-A900-4D12-853C-C3B951670DF5}"/>
    <hyperlink ref="E28" r:id="rId77" xr:uid="{5E937465-C246-4575-BF5E-180BD8AC379E}"/>
    <hyperlink ref="E27" r:id="rId78" xr:uid="{230E19D5-7EF8-4288-B6DA-4F759E350F72}"/>
    <hyperlink ref="E25" r:id="rId79" xr:uid="{00FCC5D0-F90E-4E31-A2AF-FAF3BADBF2C3}"/>
    <hyperlink ref="E26" r:id="rId80" xr:uid="{426C1D6F-9E3A-4CC5-9B1B-93257DBC9DDE}"/>
    <hyperlink ref="E22" r:id="rId81" xr:uid="{721D774C-440E-46ED-98EB-FCA206A3FD1F}"/>
    <hyperlink ref="E23" r:id="rId82" xr:uid="{AC4013E9-8072-4234-BA71-7DEB3A521CC1}"/>
    <hyperlink ref="E14" r:id="rId83" xr:uid="{105A5D9C-F48B-4287-A0BB-2C45D0395C33}"/>
    <hyperlink ref="E11" r:id="rId84" xr:uid="{3E6C7172-115B-4FAD-B26B-7B7A3A57E2B4}"/>
    <hyperlink ref="E10" r:id="rId85" xr:uid="{9B3A40B5-F7FE-48C6-81BB-061CD5E038F3}"/>
    <hyperlink ref="E16" r:id="rId86" xr:uid="{8D539F01-37CC-4E13-B679-0A80A2AB2DEA}"/>
    <hyperlink ref="K19" r:id="rId87" xr:uid="{392DA969-CF34-4AF4-AB2C-6EE1FE4D08CF}"/>
    <hyperlink ref="K16" r:id="rId88" xr:uid="{21EB2CA3-EBF2-4977-A4FE-B9675916A708}"/>
    <hyperlink ref="K18" r:id="rId89" xr:uid="{25FD0810-9574-44CD-AFAC-D3B593EDDF70}"/>
    <hyperlink ref="K17" r:id="rId90" xr:uid="{6C5042BB-9489-4C9A-BC26-FDB511078FE8}"/>
    <hyperlink ref="K15" r:id="rId91" xr:uid="{FEC124DA-5F0B-4052-A686-A65E36821DB1}"/>
    <hyperlink ref="K14" r:id="rId92" xr:uid="{730C90C2-06C1-4E03-BDC2-AC4B460C0577}"/>
    <hyperlink ref="K13" r:id="rId93" xr:uid="{304334DE-0A63-4BAC-8FD4-31258E689132}"/>
    <hyperlink ref="K12" r:id="rId94" xr:uid="{FF448375-117F-4481-906D-BF4CFE76A131}"/>
    <hyperlink ref="K10" r:id="rId95" xr:uid="{61F306D5-FED1-4AE6-873A-1B68EDE0719D}"/>
    <hyperlink ref="K9" r:id="rId96" xr:uid="{A437BF6B-3EE2-4395-A36E-6CDA104A6A3B}"/>
    <hyperlink ref="K6" r:id="rId97" xr:uid="{C8AF95B1-C981-4316-885A-BDD14B5D40A8}"/>
    <hyperlink ref="K7" r:id="rId98" xr:uid="{634F6BF7-3113-4A00-ACDC-8F8E71195C97}"/>
    <hyperlink ref="K5" r:id="rId99" xr:uid="{81D80010-26CE-4E08-BCFC-C5F18AB606D1}"/>
    <hyperlink ref="K4" r:id="rId100" xr:uid="{3167931C-C6DB-4E8B-A914-E3338B4C9F09}"/>
    <hyperlink ref="K8" r:id="rId101" xr:uid="{972046FE-4688-4DAC-866D-2EDAF6358306}"/>
    <hyperlink ref="O5" r:id="rId102" display="Border Security Asylum and Immigration Bill 2025" xr:uid="{E9CA1429-A716-43EA-A17E-B20C00C1F25F}"/>
    <hyperlink ref="C55" r:id="rId103" xr:uid="{1091B3CC-E0C9-43B7-9015-D454555BA9D2}"/>
    <hyperlink ref="C53" r:id="rId104" xr:uid="{5B80008E-3913-44AF-BBCF-7050BE5BAC38}"/>
    <hyperlink ref="C54" r:id="rId105" xr:uid="{35F7B692-4CA2-47F2-A017-FD3F691BCF9E}"/>
    <hyperlink ref="C46" r:id="rId106" xr:uid="{BAAD59AB-DE16-481E-A1DE-8ECAE9DA08BC}"/>
    <hyperlink ref="C50" r:id="rId107" xr:uid="{F3799338-F466-4F0D-A49C-9E521DE1CD0F}"/>
    <hyperlink ref="C51" r:id="rId108" xr:uid="{84FE63D2-2EEF-48A2-8192-1DD4C4D93872}"/>
    <hyperlink ref="C45" r:id="rId109" xr:uid="{99EFD9DE-C5DF-4337-98D4-B3FE9E67D6DC}"/>
    <hyperlink ref="C41" r:id="rId110" xr:uid="{5DAA9E2B-1001-4961-B3C8-3FFCE53B7859}"/>
    <hyperlink ref="C49" r:id="rId111" xr:uid="{9A6CC769-1D4C-4B26-A015-1F6993CFD737}"/>
    <hyperlink ref="C48" r:id="rId112" xr:uid="{CF28A903-FD64-4D30-A717-2A8C314D4C50}"/>
    <hyperlink ref="C43" r:id="rId113" xr:uid="{BAAB9114-AF2E-4010-9FB1-0AA19E3E9359}"/>
    <hyperlink ref="C42" r:id="rId114" xr:uid="{E8FCAD4C-3F4F-4921-927D-D36A979BC3CD}"/>
    <hyperlink ref="C39" r:id="rId115" xr:uid="{415CD369-426A-4781-A0BB-E8EDE85B0ADF}"/>
    <hyperlink ref="C40" r:id="rId116" xr:uid="{744B4655-0341-4408-B226-19B1F45CF93D}"/>
    <hyperlink ref="C35" r:id="rId117" xr:uid="{05FE25D9-A609-47EE-86DC-0C652668D271}"/>
    <hyperlink ref="C34" r:id="rId118" xr:uid="{C52F3793-CB3F-4D77-886D-28376A75FC1C}"/>
    <hyperlink ref="C36" r:id="rId119" xr:uid="{47ABE6EE-EA0C-401F-9521-305A39034C7C}"/>
    <hyperlink ref="C37" r:id="rId120" xr:uid="{3B26D4F8-D147-4EF7-9E59-0935963728DD}"/>
    <hyperlink ref="C32" r:id="rId121" xr:uid="{FA814304-6751-44E6-9B8B-03ABC8D294D7}"/>
    <hyperlink ref="C31" r:id="rId122" xr:uid="{2D2EB6C1-0241-4965-A95A-49188A7E06A5}"/>
    <hyperlink ref="C29" r:id="rId123" display="[2010] EWHC 2761 " xr:uid="{E12E75C3-0DC7-4FEF-98CE-2103D545F9A9}"/>
    <hyperlink ref="C28" r:id="rId124" xr:uid="{314E6F96-BC69-4C84-9B6C-E1C7AD92B884}"/>
    <hyperlink ref="C27" r:id="rId125" xr:uid="{3DDCE163-E31A-4CF3-A6A3-C354EBC67A43}"/>
    <hyperlink ref="C25" r:id="rId126" xr:uid="{F9129E7F-07FE-4ACA-9218-4FFA1E11D295}"/>
    <hyperlink ref="C26" r:id="rId127" xr:uid="{C6F95B0A-7763-4582-937E-723688581EFF}"/>
    <hyperlink ref="C33" r:id="rId128" xr:uid="{4A417AE7-EC70-43D6-9A47-5CE20AA7694C}"/>
    <hyperlink ref="C30" r:id="rId129" xr:uid="{F6CFE044-BF17-451E-8CF1-EB8C79BB9116}"/>
    <hyperlink ref="C21" r:id="rId130" xr:uid="{516BFCCC-FED7-4E68-B277-6010D80D33B9}"/>
    <hyperlink ref="C20" r:id="rId131" xr:uid="{124BBD47-0941-4123-B648-5B64A276D040}"/>
    <hyperlink ref="C24" r:id="rId132" xr:uid="{BB3B2DAF-4C2C-4923-81A5-0CEE35BF880C}"/>
    <hyperlink ref="C22" r:id="rId133" xr:uid="{B03E3DBA-2FBA-4D46-9EF1-B9C89DB67EE0}"/>
    <hyperlink ref="C23" r:id="rId134" xr:uid="{44E818BA-89D2-4A77-8CB0-7DC7DA2B0220}"/>
    <hyperlink ref="C18" r:id="rId135" xr:uid="{F2EF072B-65F8-47C3-AA9F-FBA4FD3CBB24}"/>
    <hyperlink ref="C16" r:id="rId136" xr:uid="{72CA9BDC-FE20-4340-ACF2-F35142740C73}"/>
    <hyperlink ref="C17" r:id="rId137" xr:uid="{CCD2151B-95DF-469F-A396-BF4625368B30}"/>
    <hyperlink ref="C15" r:id="rId138" xr:uid="{A1EA37ED-3100-4341-B6B3-3C11CB8766C7}"/>
    <hyperlink ref="C14" r:id="rId139" xr:uid="{6E03BDF6-5C47-4A54-A2EC-D0A04A618089}"/>
    <hyperlink ref="C7" r:id="rId140" xr:uid="{300C89C1-CF0B-4054-9A06-4C2750AA3DE0}"/>
    <hyperlink ref="C4" r:id="rId141" xr:uid="{5E912FF6-28CF-4968-8410-51EB52EE0547}"/>
    <hyperlink ref="C5" r:id="rId142" xr:uid="{E09DFF01-AE99-4802-A36F-3A31987D8127}"/>
    <hyperlink ref="E8" r:id="rId143" xr:uid="{B20B46B4-2819-489F-9C5F-5E34FE28C098}"/>
    <hyperlink ref="C6" r:id="rId144" xr:uid="{EF306D6C-DDBA-44B4-A3EB-04B2E7D59BE6}"/>
    <hyperlink ref="C9" r:id="rId145" xr:uid="{52EBEB6A-0457-41D5-99F6-B2E49C317716}"/>
    <hyperlink ref="C11" r:id="rId146" xr:uid="{F082CD30-256A-44BB-96CF-DCAEACEA15E9}"/>
    <hyperlink ref="C10" r:id="rId147" xr:uid="{20751B51-2179-4DA6-8257-9B8DFE868A8A}"/>
    <hyperlink ref="C12" r:id="rId148" xr:uid="{DB022EAF-12BB-4D1E-A247-4FFBFC1B4409}"/>
    <hyperlink ref="C13" r:id="rId149" xr:uid="{B637075D-AE33-4EAD-877F-8396470F9A87}"/>
    <hyperlink ref="M16" r:id="rId150" display="https://publications.parliament.uk/pa/jt200102/jtselect/jtrights/132/13202.htm" xr:uid="{8E38F381-5A27-49E6-B4BB-0B7B2FF69FBF}"/>
    <hyperlink ref="M32" r:id="rId151" xr:uid="{2C52D844-B96F-42F9-BDC5-4BA62F287C76}"/>
    <hyperlink ref="M19" r:id="rId152" xr:uid="{953357BE-844C-41C6-A266-C927793EB920}"/>
    <hyperlink ref="M17" r:id="rId153" display="https://publications.parliament.uk/pa/jt200304/jtselect/jtrights/136/136.pdf" xr:uid="{6DDDFE03-9306-490A-8165-6BFAA8BC2C58}"/>
    <hyperlink ref="M12" r:id="rId154" xr:uid="{66A7D74F-8EDE-405E-AFBC-189BD3E734DE}"/>
    <hyperlink ref="M14" r:id="rId155" display="https://publications.parliament.uk/pa/jt201314/jtselect/jtrights/142/142.pdf" xr:uid="{83360861-C9A9-4423-8B2D-E6DF85812320}"/>
    <hyperlink ref="M20" r:id="rId156" display="https://publications.parliament.uk/pa/jt201314/jtselect/jtrights/142/142.pdf" xr:uid="{D23038B5-8809-4304-B604-267024F14019}"/>
    <hyperlink ref="M10" r:id="rId157" xr:uid="{AACBA81A-EA35-433F-8447-C1847C5905EF}"/>
    <hyperlink ref="M27" r:id="rId158" xr:uid="{6F6869B2-3569-466A-85DF-D865F3C3DB2A}"/>
    <hyperlink ref="O43" r:id="rId159" xr:uid="{C9ACEDE1-95B1-4C82-AB29-EB911FBB8D57}"/>
    <hyperlink ref="O34" r:id="rId160" xr:uid="{053A0DC5-DB8A-4C0B-9956-546525381B8C}"/>
    <hyperlink ref="O33" r:id="rId161" display="https://www.legislation.gov.uk/asp/2020/6/contents/enacted" xr:uid="{8BCD24CE-BF46-4181-AAB7-FA2503C1E25D}"/>
    <hyperlink ref="O28" r:id="rId162" display="https://www.legislation.gov.uk/nisr/2021/156/contents/made The Police Act 1997 (Criminal Record Certificates: Relevant Matters) (Amendment) Order (Northern Ireland) 2021; THE POLICE ACT 1997 (CRIMINAL RECORD CERTIFICATES: RELEVANT MATTERS) (AMENDMENT) (ENGLAND AND WALES) ORDER 2020 No. 1364 " xr:uid="{7A046B20-547A-4031-A168-6E89B325506B}"/>
    <hyperlink ref="O22" r:id="rId163" display="https://www.legislation.gov.uk/nisr/2021/156/contents/made The Police Act 1997 (Criminal Record Certificates: Relevant Matters) (Amendment) Order (Northern Ireland) 2021; THE POLICE ACT 1997 (CRIMINAL RECORD CERTIFICATES: RELEVANT MATTERS) (AMENDMENT) (ENGLAND AND WALES) ORDER 2020 No. 1364 " xr:uid="{25314E9B-0CD7-4D63-8F6A-05C7EBC19907}"/>
    <hyperlink ref="O23" r:id="rId164" display="https://www.legislation.gov.uk/nisr/2021/156/contents/made The Police Act 1997 (Criminal Record Certificates: Relevant Matters) (Amendment) Order (Northern Ireland) 2021; THE POLICE ACT 1997 (CRIMINAL RECORD CERTIFICATES: RELEVANT MATTERS) (AMENDMENT) (ENGLAND AND WALES) ORDER 2020 No. 1364 " xr:uid="{16BF8230-5B86-4D08-900B-06508534C6E6}"/>
    <hyperlink ref="M4" r:id="rId165" xr:uid="{59AD8C9B-5ADB-4EA0-86B4-9DF9DEACED21}"/>
    <hyperlink ref="O30" r:id="rId166" xr:uid="{AC2CA20E-A777-4F43-8AC5-54C1B9B18412}"/>
    <hyperlink ref="M30" r:id="rId167" xr:uid="{EC000495-A286-47DE-9EE9-27C4B5D946BB}"/>
    <hyperlink ref="M29" r:id="rId168" xr:uid="{5FB35C79-9603-4FDA-AC15-7D3447D86C01}"/>
    <hyperlink ref="O7" r:id="rId169" xr:uid="{5A40A236-487D-4A41-B7C9-CC1427210875}"/>
    <hyperlink ref="E2" r:id="rId170" xr:uid="{8725404B-B6BA-4EB6-BA6A-F7A2FAAF8F8F}"/>
    <hyperlink ref="C2" r:id="rId171" xr:uid="{C3E1496B-C635-42CA-8495-20963E0C3030}"/>
    <hyperlink ref="C3" r:id="rId172" xr:uid="{EBA28E6F-88CC-40F1-BBE0-1BBE1D7BE79B}"/>
    <hyperlink ref="E3" r:id="rId173" xr:uid="{6992C99C-5D1F-46E5-8CE6-ACE26AFAC7C1}"/>
    <hyperlink ref="E7" r:id="rId174" xr:uid="{CB6FFE36-188C-45EB-9F03-C26AE23B76F5}"/>
  </hyperlinks>
  <pageMargins left="0.7" right="0.7" top="0.75" bottom="0.75" header="0.3" footer="0.3"/>
  <pageSetup paperSize="9" orientation="portrait" r:id="rId175"/>
  <drawing r:id="rId176"/>
  <legacyDrawing r:id="rId177"/>
  <tableParts count="1">
    <tablePart r:id="rId178"/>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B3510D-105E-47B6-B07C-5C1C6763A3E4}">
  <dimension ref="A2:B9"/>
  <sheetViews>
    <sheetView workbookViewId="0">
      <selection activeCell="A4" sqref="A4"/>
    </sheetView>
  </sheetViews>
  <sheetFormatPr defaultRowHeight="14.5" x14ac:dyDescent="0.35"/>
  <cols>
    <col min="1" max="1" width="18.81640625" bestFit="1" customWidth="1"/>
    <col min="2" max="2" width="12.453125" bestFit="1" customWidth="1"/>
  </cols>
  <sheetData>
    <row r="2" spans="1:2" x14ac:dyDescent="0.35">
      <c r="A2" s="10" t="s">
        <v>3</v>
      </c>
      <c r="B2" t="s">
        <v>331</v>
      </c>
    </row>
    <row r="3" spans="1:2" x14ac:dyDescent="0.35">
      <c r="A3" t="s">
        <v>27</v>
      </c>
      <c r="B3">
        <v>18</v>
      </c>
    </row>
    <row r="4" spans="1:2" x14ac:dyDescent="0.35">
      <c r="A4" t="s">
        <v>15</v>
      </c>
      <c r="B4">
        <v>14</v>
      </c>
    </row>
    <row r="5" spans="1:2" x14ac:dyDescent="0.35">
      <c r="A5" t="s">
        <v>35</v>
      </c>
      <c r="B5">
        <v>12</v>
      </c>
    </row>
    <row r="6" spans="1:2" x14ac:dyDescent="0.35">
      <c r="A6" t="s">
        <v>285</v>
      </c>
      <c r="B6">
        <v>5</v>
      </c>
    </row>
    <row r="7" spans="1:2" x14ac:dyDescent="0.35">
      <c r="A7" t="s">
        <v>173</v>
      </c>
      <c r="B7">
        <v>4</v>
      </c>
    </row>
    <row r="8" spans="1:2" x14ac:dyDescent="0.35">
      <c r="A8" t="s">
        <v>139</v>
      </c>
      <c r="B8">
        <v>1</v>
      </c>
    </row>
    <row r="9" spans="1:2" x14ac:dyDescent="0.35">
      <c r="A9" t="s">
        <v>332</v>
      </c>
      <c r="B9">
        <v>54</v>
      </c>
    </row>
  </sheetData>
  <pageMargins left="0.7" right="0.7" top="0.75" bottom="0.75" header="0.3" footer="0.3"/>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A06408-26C9-44BB-9D5C-01F214794C1D}">
  <dimension ref="A2:B8"/>
  <sheetViews>
    <sheetView workbookViewId="0">
      <selection activeCell="Y181" sqref="Y181"/>
    </sheetView>
  </sheetViews>
  <sheetFormatPr defaultRowHeight="14.5" x14ac:dyDescent="0.35"/>
  <cols>
    <col min="1" max="1" width="18.81640625" bestFit="1" customWidth="1"/>
    <col min="2" max="2" width="12.453125" bestFit="1" customWidth="1"/>
  </cols>
  <sheetData>
    <row r="2" spans="1:2" x14ac:dyDescent="0.35">
      <c r="A2" s="10" t="s">
        <v>3</v>
      </c>
      <c r="B2" t="s">
        <v>331</v>
      </c>
    </row>
    <row r="3" spans="1:2" x14ac:dyDescent="0.35">
      <c r="A3" t="s">
        <v>35</v>
      </c>
      <c r="B3">
        <v>9</v>
      </c>
    </row>
    <row r="4" spans="1:2" x14ac:dyDescent="0.35">
      <c r="A4" t="s">
        <v>15</v>
      </c>
      <c r="B4">
        <v>6</v>
      </c>
    </row>
    <row r="5" spans="1:2" x14ac:dyDescent="0.35">
      <c r="A5" t="s">
        <v>285</v>
      </c>
      <c r="B5">
        <v>5</v>
      </c>
    </row>
    <row r="6" spans="1:2" x14ac:dyDescent="0.35">
      <c r="A6" t="s">
        <v>173</v>
      </c>
      <c r="B6">
        <v>4</v>
      </c>
    </row>
    <row r="7" spans="1:2" x14ac:dyDescent="0.35">
      <c r="A7" t="s">
        <v>27</v>
      </c>
      <c r="B7">
        <v>3</v>
      </c>
    </row>
    <row r="8" spans="1:2" x14ac:dyDescent="0.35">
      <c r="A8" t="s">
        <v>332</v>
      </c>
      <c r="B8">
        <v>27</v>
      </c>
    </row>
  </sheetData>
  <pageMargins left="0.7" right="0.7" top="0.75" bottom="0.75" header="0.3" footer="0.3"/>
  <drawing r:id="rId2"/>
  <extLst>
    <ext xmlns:x14="http://schemas.microsoft.com/office/spreadsheetml/2009/9/main" uri="{A8765BA9-456A-4dab-B4F3-ACF838C121DE}">
      <x14:slicerList>
        <x14:slicer r:id="rId3"/>
      </x14:slicerList>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06AC49-AF38-428E-B53E-2F005DEFB158}">
  <dimension ref="A2:B7"/>
  <sheetViews>
    <sheetView workbookViewId="0">
      <selection activeCell="A2" sqref="A2"/>
    </sheetView>
  </sheetViews>
  <sheetFormatPr defaultRowHeight="14.5" x14ac:dyDescent="0.35"/>
  <cols>
    <col min="1" max="1" width="17.90625" bestFit="1" customWidth="1"/>
    <col min="2" max="2" width="12.453125" bestFit="1" customWidth="1"/>
  </cols>
  <sheetData>
    <row r="2" spans="1:2" x14ac:dyDescent="0.35">
      <c r="A2" s="10" t="s">
        <v>3</v>
      </c>
      <c r="B2" t="s">
        <v>331</v>
      </c>
    </row>
    <row r="3" spans="1:2" x14ac:dyDescent="0.35">
      <c r="A3" t="s">
        <v>27</v>
      </c>
      <c r="B3">
        <v>15</v>
      </c>
    </row>
    <row r="4" spans="1:2" x14ac:dyDescent="0.35">
      <c r="A4" t="s">
        <v>15</v>
      </c>
      <c r="B4">
        <v>8</v>
      </c>
    </row>
    <row r="5" spans="1:2" x14ac:dyDescent="0.35">
      <c r="A5" t="s">
        <v>35</v>
      </c>
      <c r="B5">
        <v>3</v>
      </c>
    </row>
    <row r="6" spans="1:2" x14ac:dyDescent="0.35">
      <c r="A6" t="s">
        <v>139</v>
      </c>
      <c r="B6">
        <v>1</v>
      </c>
    </row>
    <row r="7" spans="1:2" x14ac:dyDescent="0.35">
      <c r="A7" t="s">
        <v>332</v>
      </c>
      <c r="B7">
        <v>27</v>
      </c>
    </row>
  </sheetData>
  <pageMargins left="0.7" right="0.7" top="0.75" bottom="0.75" header="0.3" footer="0.3"/>
  <drawing r:id="rId2"/>
  <extLst>
    <ext xmlns:x14="http://schemas.microsoft.com/office/spreadsheetml/2009/9/main" uri="{A8765BA9-456A-4dab-B4F3-ACF838C121DE}">
      <x14:slicerList>
        <x14:slicer r:id="rId3"/>
      </x14:slicerList>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849EFB-C368-435B-8E9F-6826DA0775C3}">
  <dimension ref="A1:E12"/>
  <sheetViews>
    <sheetView workbookViewId="0">
      <selection activeCell="B36" sqref="B36"/>
    </sheetView>
  </sheetViews>
  <sheetFormatPr defaultRowHeight="14.5" x14ac:dyDescent="0.35"/>
  <cols>
    <col min="1" max="1" width="93.26953125" customWidth="1"/>
    <col min="2" max="2" width="18.1796875" customWidth="1"/>
    <col min="3" max="3" width="15.08984375" customWidth="1"/>
    <col min="4" max="4" width="16.08984375" customWidth="1"/>
    <col min="5" max="5" width="32.26953125" customWidth="1"/>
  </cols>
  <sheetData>
    <row r="1" spans="1:5" x14ac:dyDescent="0.35">
      <c r="A1" s="7" t="s">
        <v>0</v>
      </c>
      <c r="B1" s="6" t="s">
        <v>345</v>
      </c>
      <c r="C1" s="6" t="s">
        <v>3</v>
      </c>
      <c r="D1" s="16" t="s">
        <v>343</v>
      </c>
      <c r="E1" s="22" t="s">
        <v>346</v>
      </c>
    </row>
    <row r="2" spans="1:5" x14ac:dyDescent="0.35">
      <c r="A2" s="14" t="s">
        <v>33</v>
      </c>
      <c r="B2" s="18">
        <v>36958</v>
      </c>
      <c r="C2" s="13" t="s">
        <v>35</v>
      </c>
      <c r="D2" s="19">
        <v>37221</v>
      </c>
      <c r="E2">
        <f>DATEDIF(B2,D2, "d")</f>
        <v>263</v>
      </c>
    </row>
    <row r="3" spans="1:5" x14ac:dyDescent="0.35">
      <c r="A3" s="15" t="s">
        <v>129</v>
      </c>
      <c r="B3" s="20">
        <v>39659</v>
      </c>
      <c r="C3" s="1" t="s">
        <v>35</v>
      </c>
      <c r="D3" s="21">
        <v>40672</v>
      </c>
      <c r="E3">
        <f t="shared" ref="E3:E12" si="0">DATEDIF(B3,D3, "d")</f>
        <v>1013</v>
      </c>
    </row>
    <row r="4" spans="1:5" x14ac:dyDescent="0.35">
      <c r="A4" s="14" t="s">
        <v>155</v>
      </c>
      <c r="B4" s="18">
        <v>40289</v>
      </c>
      <c r="C4" s="13" t="s">
        <v>35</v>
      </c>
      <c r="D4" s="19">
        <v>41120</v>
      </c>
      <c r="E4">
        <f t="shared" si="0"/>
        <v>831</v>
      </c>
    </row>
    <row r="5" spans="1:5" x14ac:dyDescent="0.35">
      <c r="A5" s="15" t="s">
        <v>180</v>
      </c>
      <c r="B5" s="20">
        <v>42489</v>
      </c>
      <c r="C5" s="1" t="s">
        <v>35</v>
      </c>
      <c r="D5" s="21">
        <v>44107</v>
      </c>
      <c r="E5">
        <f t="shared" si="0"/>
        <v>1618</v>
      </c>
    </row>
    <row r="6" spans="1:5" x14ac:dyDescent="0.35">
      <c r="A6" s="14" t="s">
        <v>192</v>
      </c>
      <c r="B6" s="18">
        <v>43026</v>
      </c>
      <c r="C6" s="13" t="s">
        <v>35</v>
      </c>
      <c r="D6" s="19">
        <v>44980</v>
      </c>
      <c r="E6">
        <f t="shared" si="0"/>
        <v>1954</v>
      </c>
    </row>
    <row r="7" spans="1:5" x14ac:dyDescent="0.35">
      <c r="A7" s="15" t="s">
        <v>198</v>
      </c>
      <c r="B7" s="20">
        <v>42510</v>
      </c>
      <c r="C7" s="1" t="s">
        <v>35</v>
      </c>
      <c r="D7" s="21">
        <v>43468</v>
      </c>
      <c r="E7">
        <f t="shared" si="0"/>
        <v>958</v>
      </c>
    </row>
    <row r="8" spans="1:5" x14ac:dyDescent="0.35">
      <c r="A8" s="14" t="s">
        <v>204</v>
      </c>
      <c r="B8" s="18">
        <v>42662</v>
      </c>
      <c r="C8" s="13" t="s">
        <v>35</v>
      </c>
      <c r="D8" s="19">
        <v>43671</v>
      </c>
      <c r="E8">
        <f t="shared" si="0"/>
        <v>1009</v>
      </c>
    </row>
    <row r="9" spans="1:5" x14ac:dyDescent="0.35">
      <c r="A9" s="15" t="s">
        <v>229</v>
      </c>
      <c r="B9" s="20">
        <v>42920</v>
      </c>
      <c r="C9" s="1" t="s">
        <v>35</v>
      </c>
      <c r="D9" s="21">
        <v>43671</v>
      </c>
      <c r="E9">
        <f t="shared" si="0"/>
        <v>751</v>
      </c>
    </row>
    <row r="10" spans="1:5" x14ac:dyDescent="0.35">
      <c r="A10" s="14" t="s">
        <v>233</v>
      </c>
      <c r="B10" s="18">
        <v>43067</v>
      </c>
      <c r="C10" s="13" t="s">
        <v>35</v>
      </c>
      <c r="D10" s="19">
        <v>44110</v>
      </c>
      <c r="E10">
        <f t="shared" si="0"/>
        <v>1043</v>
      </c>
    </row>
    <row r="11" spans="1:5" x14ac:dyDescent="0.35">
      <c r="A11" s="15" t="s">
        <v>256</v>
      </c>
      <c r="B11" s="20">
        <v>43342</v>
      </c>
      <c r="C11" s="1" t="s">
        <v>35</v>
      </c>
      <c r="D11" s="21">
        <v>44966</v>
      </c>
      <c r="E11">
        <f t="shared" si="0"/>
        <v>1624</v>
      </c>
    </row>
    <row r="12" spans="1:5" x14ac:dyDescent="0.35">
      <c r="A12" s="14" t="s">
        <v>266</v>
      </c>
      <c r="B12" s="18">
        <v>43868</v>
      </c>
      <c r="C12" s="13" t="s">
        <v>35</v>
      </c>
      <c r="D12" s="19">
        <v>44966</v>
      </c>
      <c r="E12">
        <f t="shared" si="0"/>
        <v>1098</v>
      </c>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9BB39-C748-40ED-98C2-D98D3D0F6286}">
  <dimension ref="A2:B6"/>
  <sheetViews>
    <sheetView topLeftCell="A2" workbookViewId="0">
      <selection activeCell="J56" sqref="J55:J56"/>
    </sheetView>
  </sheetViews>
  <sheetFormatPr defaultRowHeight="14.5" x14ac:dyDescent="0.35"/>
  <cols>
    <col min="1" max="1" width="16.08984375" bestFit="1" customWidth="1"/>
    <col min="2" max="2" width="12.453125" bestFit="1" customWidth="1"/>
  </cols>
  <sheetData>
    <row r="2" spans="1:2" x14ac:dyDescent="0.35">
      <c r="A2" s="10" t="s">
        <v>336</v>
      </c>
      <c r="B2" t="s">
        <v>331</v>
      </c>
    </row>
    <row r="3" spans="1:2" x14ac:dyDescent="0.35">
      <c r="A3" t="s">
        <v>337</v>
      </c>
      <c r="B3" s="12">
        <v>0.64814814814814814</v>
      </c>
    </row>
    <row r="4" spans="1:2" x14ac:dyDescent="0.35">
      <c r="A4" t="s">
        <v>338</v>
      </c>
      <c r="B4" s="12">
        <v>0.22222222222222221</v>
      </c>
    </row>
    <row r="5" spans="1:2" x14ac:dyDescent="0.35">
      <c r="A5" t="s">
        <v>339</v>
      </c>
      <c r="B5" s="12">
        <v>0.12962962962962962</v>
      </c>
    </row>
    <row r="6" spans="1:2" x14ac:dyDescent="0.35">
      <c r="A6" t="s">
        <v>332</v>
      </c>
      <c r="B6" s="12">
        <v>1</v>
      </c>
    </row>
  </sheetData>
  <pageMargins left="0.7" right="0.7" top="0.75" bottom="0.75" header="0.3" footer="0.3"/>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FEE176-5DE3-420A-B65E-352B0D74AE92}">
  <dimension ref="A1:B14"/>
  <sheetViews>
    <sheetView workbookViewId="0">
      <selection activeCell="B6" sqref="B6"/>
    </sheetView>
  </sheetViews>
  <sheetFormatPr defaultRowHeight="14.5" x14ac:dyDescent="0.35"/>
  <sheetData>
    <row r="1" spans="1:2" x14ac:dyDescent="0.35">
      <c r="A1" t="s">
        <v>335</v>
      </c>
      <c r="B1" t="s">
        <v>342</v>
      </c>
    </row>
    <row r="2" spans="1:2" x14ac:dyDescent="0.35">
      <c r="A2">
        <v>2</v>
      </c>
      <c r="B2">
        <f>COUNTIF(Table1[Violation Coded], "*A*")</f>
        <v>1</v>
      </c>
    </row>
    <row r="3" spans="1:2" x14ac:dyDescent="0.35">
      <c r="A3">
        <v>3</v>
      </c>
      <c r="B3">
        <f>COUNTIF(Table1[Violation Coded], "*B*")</f>
        <v>3</v>
      </c>
    </row>
    <row r="4" spans="1:2" x14ac:dyDescent="0.35">
      <c r="A4">
        <v>4</v>
      </c>
      <c r="B4">
        <f>COUNTIF(Table1[Violation Coded], "*C*")</f>
        <v>1</v>
      </c>
    </row>
    <row r="5" spans="1:2" x14ac:dyDescent="0.35">
      <c r="A5">
        <v>5</v>
      </c>
      <c r="B5">
        <f>COUNTIF(Table1[Violation Coded], "*D*")</f>
        <v>8</v>
      </c>
    </row>
    <row r="6" spans="1:2" x14ac:dyDescent="0.35">
      <c r="A6">
        <v>6</v>
      </c>
      <c r="B6">
        <f>COUNTIF(Table1[Violation Coded], "*E*")</f>
        <v>12</v>
      </c>
    </row>
    <row r="7" spans="1:2" x14ac:dyDescent="0.35">
      <c r="A7">
        <v>7</v>
      </c>
      <c r="B7">
        <f>COUNTIF(Table1[Violation Coded], "*F*")</f>
        <v>2</v>
      </c>
    </row>
    <row r="8" spans="1:2" x14ac:dyDescent="0.35">
      <c r="A8">
        <v>8</v>
      </c>
      <c r="B8">
        <f>COUNTIF(Table1[Violation Coded], "*G*")</f>
        <v>28</v>
      </c>
    </row>
    <row r="9" spans="1:2" x14ac:dyDescent="0.35">
      <c r="A9">
        <v>10</v>
      </c>
      <c r="B9">
        <f>COUNTIF(Table1[Violation Coded], "*I*")</f>
        <v>1</v>
      </c>
    </row>
    <row r="10" spans="1:2" x14ac:dyDescent="0.35">
      <c r="A10">
        <v>11</v>
      </c>
      <c r="B10">
        <f>COUNTIF(Table1[Violation Coded], "*J*")</f>
        <v>1</v>
      </c>
    </row>
    <row r="11" spans="1:2" x14ac:dyDescent="0.35">
      <c r="A11">
        <v>12</v>
      </c>
      <c r="B11">
        <f>COUNTIF(Table1[Violation Coded], "*K*")</f>
        <v>2</v>
      </c>
    </row>
    <row r="12" spans="1:2" x14ac:dyDescent="0.35">
      <c r="A12">
        <v>14</v>
      </c>
      <c r="B12">
        <f>COUNTIF(Table1[Violation Coded], "*L*")</f>
        <v>19</v>
      </c>
    </row>
    <row r="13" spans="1:2" x14ac:dyDescent="0.35">
      <c r="A13" t="s">
        <v>366</v>
      </c>
      <c r="B13">
        <f>COUNTIF(Table1[Violation Coded], "*M*")</f>
        <v>5</v>
      </c>
    </row>
    <row r="14" spans="1:2" x14ac:dyDescent="0.35">
      <c r="A14" t="s">
        <v>142</v>
      </c>
      <c r="B14">
        <f>COUNTIF(Table1[Violation Coded], "*N*")</f>
        <v>1</v>
      </c>
    </row>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5BABA4-C135-4179-B957-D00C40A448BC}">
  <dimension ref="A1:B5"/>
  <sheetViews>
    <sheetView topLeftCell="A10" workbookViewId="0">
      <selection activeCell="B1" sqref="B1"/>
    </sheetView>
  </sheetViews>
  <sheetFormatPr defaultRowHeight="14.5" x14ac:dyDescent="0.35"/>
  <cols>
    <col min="6" max="6" width="11.7265625" customWidth="1"/>
  </cols>
  <sheetData>
    <row r="1" spans="1:2" x14ac:dyDescent="0.35">
      <c r="A1" t="s">
        <v>341</v>
      </c>
      <c r="B1">
        <f>COUNTIF(Table1[[#All],[JCHR Treatment]], "Pre-JCHR")</f>
        <v>19</v>
      </c>
    </row>
    <row r="2" spans="1:2" x14ac:dyDescent="0.35">
      <c r="A2" t="s">
        <v>333</v>
      </c>
      <c r="B2">
        <f>COUNTIF(Table1[[#All],[JCHR Treatment]], "Identified")</f>
        <v>10</v>
      </c>
    </row>
    <row r="3" spans="1:2" x14ac:dyDescent="0.35">
      <c r="A3" t="s">
        <v>330</v>
      </c>
      <c r="B3">
        <f>COUNTIF(Table1[[#All],[JCHR Treatment]], "No Opportunity")</f>
        <v>4</v>
      </c>
    </row>
    <row r="4" spans="1:2" x14ac:dyDescent="0.35">
      <c r="A4" t="s">
        <v>15</v>
      </c>
      <c r="B4">
        <f>COUNTIF(Table1[[#All],[JCHR Treatment]], "Overturned")</f>
        <v>13</v>
      </c>
    </row>
    <row r="5" spans="1:2" x14ac:dyDescent="0.35">
      <c r="A5" t="s">
        <v>334</v>
      </c>
      <c r="B5">
        <f>COUNTIF(Table1[[#All],[JCHR Treatment]], "Not Identified")</f>
        <v>8</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68AEB3905992E54BBAD901A47ED1CA8C" ma:contentTypeVersion="18" ma:contentTypeDescription="Create a new document." ma:contentTypeScope="" ma:versionID="03bc7ff3d261b9269115ab92327f9b33">
  <xsd:schema xmlns:xsd="http://www.w3.org/2001/XMLSchema" xmlns:xs="http://www.w3.org/2001/XMLSchema" xmlns:p="http://schemas.microsoft.com/office/2006/metadata/properties" xmlns:ns2="1c66cb88-db77-4d42-9dc4-fb37066edc24" xmlns:ns3="7cf861dc-a431-4ef3-8baf-d03d54e74a07" targetNamespace="http://schemas.microsoft.com/office/2006/metadata/properties" ma:root="true" ma:fieldsID="283654d55d0e069f80b78e85b3a5a478" ns2:_="" ns3:_="">
    <xsd:import namespace="1c66cb88-db77-4d42-9dc4-fb37066edc24"/>
    <xsd:import namespace="7cf861dc-a431-4ef3-8baf-d03d54e74a0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c66cb88-db77-4d42-9dc4-fb37066edc2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b3a19cb6-1b10-4512-a12b-f76e45842a2d"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cf861dc-a431-4ef3-8baf-d03d54e74a07"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591ac723-6a7a-431d-b784-496353a11c74}" ma:internalName="TaxCatchAll" ma:showField="CatchAllData" ma:web="7cf861dc-a431-4ef3-8baf-d03d54e74a0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1c66cb88-db77-4d42-9dc4-fb37066edc24">
      <Terms xmlns="http://schemas.microsoft.com/office/infopath/2007/PartnerControls"/>
    </lcf76f155ced4ddcb4097134ff3c332f>
    <TaxCatchAll xmlns="7cf861dc-a431-4ef3-8baf-d03d54e74a07" xsi:nil="true"/>
  </documentManagement>
</p:properties>
</file>

<file path=customXml/itemProps1.xml><?xml version="1.0" encoding="utf-8"?>
<ds:datastoreItem xmlns:ds="http://schemas.openxmlformats.org/officeDocument/2006/customXml" ds:itemID="{7E1425D9-B6AE-4A7F-83A6-27E8FB7C85A4}">
  <ds:schemaRefs>
    <ds:schemaRef ds:uri="http://schemas.microsoft.com/DataMashup"/>
  </ds:schemaRefs>
</ds:datastoreItem>
</file>

<file path=customXml/itemProps2.xml><?xml version="1.0" encoding="utf-8"?>
<ds:datastoreItem xmlns:ds="http://schemas.openxmlformats.org/officeDocument/2006/customXml" ds:itemID="{53D714C9-EFFD-4D88-BA4F-A80651A74A0C}"/>
</file>

<file path=customXml/itemProps3.xml><?xml version="1.0" encoding="utf-8"?>
<ds:datastoreItem xmlns:ds="http://schemas.openxmlformats.org/officeDocument/2006/customXml" ds:itemID="{84EEFE0D-20D3-4808-A83E-FBDF804CB9F6}"/>
</file>

<file path=customXml/itemProps4.xml><?xml version="1.0" encoding="utf-8"?>
<ds:datastoreItem xmlns:ds="http://schemas.openxmlformats.org/officeDocument/2006/customXml" ds:itemID="{01AC8AF7-2F09-4917-A17C-361C7BAAE6C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Charts</vt:lpstr>
      <vt:lpstr>Sheet4</vt:lpstr>
      <vt:lpstr>DoI dataset</vt:lpstr>
      <vt:lpstr>Remedial Outcomes</vt:lpstr>
      <vt:lpstr>R Outcomes 2010-2026</vt:lpstr>
      <vt:lpstr>R Outcomes 2000-2010</vt:lpstr>
      <vt:lpstr>Remedial Time</vt:lpstr>
      <vt:lpstr>Instances</vt:lpstr>
      <vt:lpstr>Violations</vt:lpstr>
      <vt:lpstr>JCHR Treatment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Stuart</dc:creator>
  <cp:keywords/>
  <dc:description/>
  <cp:lastModifiedBy>Stuart Wallace</cp:lastModifiedBy>
  <cp:revision/>
  <dcterms:created xsi:type="dcterms:W3CDTF">2022-10-26T14:15:18Z</dcterms:created>
  <dcterms:modified xsi:type="dcterms:W3CDTF">2026-09-21T10:25:01Z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0x01010068AEB3905992E54BBAD901A47ED1CA8C</vt:lpwstr>
  </property>
</Properties>
</file>