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lanyokpeglo/Documents/Delanyo/Manuscripts/On-chip_microbubble and ultrasound paper/Scientific Reports submission/Dataset/Figure_4_and_Figure 5_and_Figure_6_and_Figure 7/"/>
    </mc:Choice>
  </mc:AlternateContent>
  <xr:revisionPtr revIDLastSave="0" documentId="13_ncr:1_{45CD4B77-0266-7245-BAA8-8C0D40787E80}" xr6:coauthVersionLast="47" xr6:coauthVersionMax="47" xr10:uidLastSave="{00000000-0000-0000-0000-000000000000}"/>
  <bookViews>
    <workbookView xWindow="11700" yWindow="500" windowWidth="17100" windowHeight="16260" activeTab="2" xr2:uid="{00000000-000D-0000-FFFF-FFFF00000000}"/>
  </bookViews>
  <sheets>
    <sheet name="Sheet1_2D PDAC cultures" sheetId="1" r:id="rId1"/>
    <sheet name="Sheet2_microfluid PDAC cultures" sheetId="2" r:id="rId2"/>
    <sheet name="Sheet3_repeated US exposur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3" l="1"/>
  <c r="G58" i="3"/>
  <c r="G57" i="3"/>
  <c r="G56" i="3"/>
  <c r="F52" i="3"/>
  <c r="F51" i="3"/>
  <c r="F50" i="3"/>
  <c r="F49" i="3"/>
  <c r="F48" i="3"/>
  <c r="F58" i="3"/>
  <c r="F57" i="3"/>
  <c r="H57" i="3" s="1"/>
  <c r="E52" i="3"/>
  <c r="E49" i="3"/>
  <c r="E48" i="3"/>
  <c r="G48" i="3" s="1"/>
  <c r="H39" i="3"/>
  <c r="H40" i="3"/>
  <c r="H41" i="3"/>
  <c r="H42" i="3"/>
  <c r="H38" i="3"/>
  <c r="E51" i="3"/>
  <c r="E50" i="3"/>
  <c r="H34" i="3"/>
  <c r="H27" i="3"/>
  <c r="I27" i="3" s="1"/>
  <c r="J27" i="3" s="1"/>
  <c r="H28" i="3"/>
  <c r="H29" i="3"/>
  <c r="H30" i="3"/>
  <c r="H31" i="3"/>
  <c r="H32" i="3"/>
  <c r="H33" i="3"/>
  <c r="H26" i="3"/>
  <c r="I26" i="3" s="1"/>
  <c r="H23" i="3"/>
  <c r="H22" i="3"/>
  <c r="H21" i="3"/>
  <c r="H20" i="3"/>
  <c r="H19" i="3"/>
  <c r="H18" i="3"/>
  <c r="H17" i="3"/>
  <c r="H16" i="3"/>
  <c r="H7" i="3"/>
  <c r="I7" i="3" s="1"/>
  <c r="J7" i="3" s="1"/>
  <c r="H8" i="3"/>
  <c r="H9" i="3"/>
  <c r="H10" i="3"/>
  <c r="H11" i="3"/>
  <c r="H12" i="3"/>
  <c r="H13" i="3"/>
  <c r="H6" i="3"/>
  <c r="I6" i="3" s="1"/>
  <c r="F125" i="2"/>
  <c r="F126" i="2"/>
  <c r="F127" i="2"/>
  <c r="F128" i="2"/>
  <c r="F129" i="2"/>
  <c r="F130" i="2"/>
  <c r="F131" i="2"/>
  <c r="E125" i="2"/>
  <c r="E126" i="2"/>
  <c r="E127" i="2"/>
  <c r="E128" i="2"/>
  <c r="E129" i="2"/>
  <c r="E130" i="2"/>
  <c r="E131" i="2"/>
  <c r="F124" i="2"/>
  <c r="E124" i="2"/>
  <c r="G124" i="2" s="1"/>
  <c r="I40" i="3" l="1"/>
  <c r="I42" i="3"/>
  <c r="H58" i="3"/>
  <c r="I9" i="3"/>
  <c r="J9" i="3" s="1"/>
  <c r="I29" i="3"/>
  <c r="J29" i="3" s="1"/>
  <c r="I41" i="3"/>
  <c r="H56" i="3"/>
  <c r="I8" i="3"/>
  <c r="J8" i="3" s="1"/>
  <c r="I28" i="3"/>
  <c r="J28" i="3" s="1"/>
  <c r="G127" i="2"/>
  <c r="G126" i="2"/>
  <c r="G128" i="2"/>
  <c r="I39" i="3"/>
  <c r="J42" i="3" s="1"/>
  <c r="G49" i="3"/>
  <c r="I38" i="3"/>
  <c r="J38" i="3" s="1"/>
  <c r="G52" i="3"/>
  <c r="G51" i="3"/>
  <c r="G50" i="3"/>
  <c r="I33" i="3"/>
  <c r="J33" i="3" s="1"/>
  <c r="I32" i="3"/>
  <c r="J32" i="3" s="1"/>
  <c r="I31" i="3"/>
  <c r="J31" i="3" s="1"/>
  <c r="I34" i="3"/>
  <c r="J34" i="3" s="1"/>
  <c r="I19" i="3"/>
  <c r="I10" i="3"/>
  <c r="J10" i="3" s="1"/>
  <c r="I20" i="3"/>
  <c r="I30" i="3"/>
  <c r="J30" i="3" s="1"/>
  <c r="J26" i="3"/>
  <c r="I22" i="3"/>
  <c r="I17" i="3"/>
  <c r="J17" i="3" s="1"/>
  <c r="I13" i="3"/>
  <c r="J13" i="3" s="1"/>
  <c r="I16" i="3"/>
  <c r="I18" i="3"/>
  <c r="I11" i="3"/>
  <c r="J11" i="3" s="1"/>
  <c r="I23" i="3"/>
  <c r="I12" i="3"/>
  <c r="J12" i="3" s="1"/>
  <c r="I21" i="3"/>
  <c r="G125" i="2"/>
  <c r="G129" i="2"/>
  <c r="G131" i="2"/>
  <c r="G130" i="2"/>
  <c r="J39" i="3" l="1"/>
  <c r="J41" i="3"/>
  <c r="J16" i="3"/>
  <c r="J40" i="3"/>
  <c r="J21" i="3"/>
  <c r="J35" i="3"/>
  <c r="J19" i="3"/>
  <c r="J18" i="3"/>
  <c r="J20" i="3"/>
  <c r="J23" i="3"/>
  <c r="J22" i="3"/>
  <c r="J6" i="3"/>
  <c r="H117" i="2" l="1"/>
  <c r="H118" i="2"/>
  <c r="H116" i="2"/>
  <c r="H113" i="2"/>
  <c r="H114" i="2"/>
  <c r="H112" i="2"/>
  <c r="I112" i="2" s="1"/>
  <c r="H109" i="2"/>
  <c r="H110" i="2"/>
  <c r="H108" i="2"/>
  <c r="H105" i="2"/>
  <c r="H106" i="2"/>
  <c r="H104" i="2"/>
  <c r="H102" i="2"/>
  <c r="H101" i="2"/>
  <c r="H94" i="2"/>
  <c r="H95" i="2"/>
  <c r="H96" i="2"/>
  <c r="H97" i="2"/>
  <c r="H98" i="2"/>
  <c r="H99" i="2"/>
  <c r="H93" i="2"/>
  <c r="H81" i="2"/>
  <c r="H82" i="2"/>
  <c r="H83" i="2"/>
  <c r="H84" i="2"/>
  <c r="H85" i="2"/>
  <c r="H86" i="2"/>
  <c r="H87" i="2"/>
  <c r="H88" i="2"/>
  <c r="H89" i="2"/>
  <c r="H80" i="2"/>
  <c r="I80" i="2" s="1"/>
  <c r="H73" i="2"/>
  <c r="H74" i="2"/>
  <c r="H75" i="2"/>
  <c r="H76" i="2"/>
  <c r="H72" i="2"/>
  <c r="H65" i="2"/>
  <c r="H66" i="2"/>
  <c r="H68" i="2"/>
  <c r="H69" i="2"/>
  <c r="H70" i="2"/>
  <c r="H64" i="2"/>
  <c r="H60" i="2"/>
  <c r="H61" i="2"/>
  <c r="H62" i="2"/>
  <c r="H59" i="2"/>
  <c r="H56" i="2"/>
  <c r="H57" i="2"/>
  <c r="H55" i="2"/>
  <c r="H48" i="2"/>
  <c r="H49" i="2"/>
  <c r="H50" i="2"/>
  <c r="H51" i="2"/>
  <c r="H52" i="2"/>
  <c r="H53" i="2"/>
  <c r="H47" i="2"/>
  <c r="I47" i="2" s="1"/>
  <c r="F39" i="2"/>
  <c r="E39" i="2"/>
  <c r="F41" i="2"/>
  <c r="E41" i="2"/>
  <c r="F40" i="2"/>
  <c r="E40" i="2"/>
  <c r="H32" i="2"/>
  <c r="H33" i="2"/>
  <c r="H34" i="2"/>
  <c r="H31" i="2"/>
  <c r="H29" i="2"/>
  <c r="H28" i="2"/>
  <c r="H24" i="2"/>
  <c r="H25" i="2"/>
  <c r="H26" i="2"/>
  <c r="H23" i="2"/>
  <c r="I23" i="2" s="1"/>
  <c r="H14" i="2"/>
  <c r="H15" i="2"/>
  <c r="H16" i="2"/>
  <c r="H17" i="2"/>
  <c r="H18" i="2"/>
  <c r="H19" i="2"/>
  <c r="H20" i="2"/>
  <c r="H13" i="2"/>
  <c r="I13" i="2" s="1"/>
  <c r="H5" i="2"/>
  <c r="H6" i="2"/>
  <c r="H7" i="2"/>
  <c r="H8" i="2"/>
  <c r="H9" i="2"/>
  <c r="H10" i="2"/>
  <c r="H4" i="2"/>
  <c r="I4" i="2" s="1"/>
  <c r="F63" i="1"/>
  <c r="F64" i="1"/>
  <c r="F65" i="1"/>
  <c r="F66" i="1"/>
  <c r="F67" i="1"/>
  <c r="F68" i="1"/>
  <c r="F69" i="1"/>
  <c r="F70" i="1"/>
  <c r="F71" i="1"/>
  <c r="F62" i="1"/>
  <c r="E63" i="1"/>
  <c r="E64" i="1"/>
  <c r="E65" i="1"/>
  <c r="E66" i="1"/>
  <c r="E67" i="1"/>
  <c r="E68" i="1"/>
  <c r="E69" i="1"/>
  <c r="E70" i="1"/>
  <c r="E71" i="1"/>
  <c r="E62" i="1"/>
  <c r="H47" i="1"/>
  <c r="H48" i="1"/>
  <c r="H49" i="1"/>
  <c r="H50" i="1"/>
  <c r="H51" i="1"/>
  <c r="H52" i="1"/>
  <c r="H53" i="1"/>
  <c r="H54" i="1"/>
  <c r="H55" i="1"/>
  <c r="H56" i="1"/>
  <c r="H57" i="1"/>
  <c r="H46" i="1"/>
  <c r="I46" i="1" s="1"/>
  <c r="D42" i="1"/>
  <c r="D40" i="1"/>
  <c r="D38" i="1"/>
  <c r="D36" i="1"/>
  <c r="D34" i="1"/>
  <c r="D32" i="1"/>
  <c r="D30" i="1"/>
  <c r="D28" i="1"/>
  <c r="D25" i="1"/>
  <c r="D26" i="1"/>
  <c r="D27" i="1"/>
  <c r="D24" i="1"/>
  <c r="H20" i="1"/>
  <c r="H18" i="1"/>
  <c r="H16" i="1"/>
  <c r="H14" i="1"/>
  <c r="H10" i="1"/>
  <c r="H8" i="1"/>
  <c r="H5" i="1"/>
  <c r="H6" i="1"/>
  <c r="H7" i="1"/>
  <c r="H12" i="1"/>
  <c r="H13" i="1"/>
  <c r="H4" i="1"/>
  <c r="I4" i="1" s="1"/>
  <c r="I84" i="2" l="1"/>
  <c r="I56" i="1"/>
  <c r="I55" i="1"/>
  <c r="I55" i="2"/>
  <c r="I70" i="2"/>
  <c r="I118" i="2"/>
  <c r="I74" i="2"/>
  <c r="I102" i="2"/>
  <c r="I114" i="2"/>
  <c r="I99" i="2"/>
  <c r="I104" i="2"/>
  <c r="I113" i="2"/>
  <c r="I98" i="2"/>
  <c r="I106" i="2"/>
  <c r="I116" i="2"/>
  <c r="I49" i="1"/>
  <c r="I54" i="1"/>
  <c r="G62" i="1"/>
  <c r="I53" i="1"/>
  <c r="I50" i="1"/>
  <c r="I48" i="1"/>
  <c r="I47" i="1"/>
  <c r="J47" i="1" s="1"/>
  <c r="G65" i="1"/>
  <c r="G70" i="1"/>
  <c r="G69" i="1"/>
  <c r="G71" i="1"/>
  <c r="G63" i="1"/>
  <c r="E26" i="1"/>
  <c r="G64" i="1"/>
  <c r="I57" i="1"/>
  <c r="I96" i="2"/>
  <c r="I108" i="2"/>
  <c r="I117" i="2"/>
  <c r="I83" i="2"/>
  <c r="I95" i="2"/>
  <c r="I110" i="2"/>
  <c r="I93" i="2"/>
  <c r="G66" i="1"/>
  <c r="I94" i="2"/>
  <c r="I109" i="2"/>
  <c r="I101" i="2"/>
  <c r="I105" i="2"/>
  <c r="I97" i="2"/>
  <c r="I86" i="2"/>
  <c r="I75" i="2"/>
  <c r="I85" i="2"/>
  <c r="I73" i="2"/>
  <c r="I88" i="2"/>
  <c r="I82" i="2"/>
  <c r="I89" i="2"/>
  <c r="I81" i="2"/>
  <c r="J81" i="2" s="1"/>
  <c r="I87" i="2"/>
  <c r="I72" i="2"/>
  <c r="I76" i="2"/>
  <c r="I69" i="2"/>
  <c r="I53" i="2"/>
  <c r="I56" i="2"/>
  <c r="I68" i="2"/>
  <c r="I52" i="2"/>
  <c r="I59" i="2"/>
  <c r="I66" i="2"/>
  <c r="I57" i="2"/>
  <c r="I51" i="2"/>
  <c r="I62" i="2"/>
  <c r="I65" i="2"/>
  <c r="I61" i="2"/>
  <c r="I48" i="2"/>
  <c r="I50" i="2"/>
  <c r="I49" i="2"/>
  <c r="I60" i="2"/>
  <c r="I64" i="2"/>
  <c r="G40" i="2"/>
  <c r="G39" i="2"/>
  <c r="I18" i="2"/>
  <c r="I24" i="2"/>
  <c r="J24" i="2" s="1"/>
  <c r="I17" i="2"/>
  <c r="I28" i="2"/>
  <c r="G41" i="2"/>
  <c r="I16" i="2"/>
  <c r="I29" i="2"/>
  <c r="I15" i="2"/>
  <c r="I31" i="2"/>
  <c r="I20" i="2"/>
  <c r="I26" i="2"/>
  <c r="I32" i="2"/>
  <c r="I19" i="2"/>
  <c r="I25" i="2"/>
  <c r="I8" i="2"/>
  <c r="I7" i="2"/>
  <c r="I5" i="2"/>
  <c r="J5" i="2" s="1"/>
  <c r="I6" i="2"/>
  <c r="I10" i="2"/>
  <c r="I9" i="2"/>
  <c r="I33" i="2"/>
  <c r="I34" i="2"/>
  <c r="I14" i="2"/>
  <c r="J14" i="2" s="1"/>
  <c r="G68" i="1"/>
  <c r="G67" i="1"/>
  <c r="I51" i="1"/>
  <c r="I52" i="1"/>
  <c r="I8" i="1"/>
  <c r="I10" i="1"/>
  <c r="I13" i="1"/>
  <c r="E36" i="1"/>
  <c r="E28" i="1"/>
  <c r="E24" i="1"/>
  <c r="I7" i="1"/>
  <c r="I6" i="1"/>
  <c r="E30" i="1"/>
  <c r="I5" i="1"/>
  <c r="J5" i="1" s="1"/>
  <c r="E34" i="1"/>
  <c r="E27" i="1"/>
  <c r="E32" i="1"/>
  <c r="E38" i="1"/>
  <c r="E40" i="1"/>
  <c r="E25" i="1"/>
  <c r="F25" i="1" s="1"/>
  <c r="E42" i="1"/>
  <c r="I14" i="1"/>
  <c r="I16" i="1"/>
  <c r="I12" i="1"/>
  <c r="I18" i="1"/>
  <c r="I20" i="1"/>
  <c r="F34" i="1" l="1"/>
  <c r="J114" i="2"/>
  <c r="J85" i="2"/>
  <c r="J96" i="2"/>
  <c r="J105" i="2"/>
  <c r="J109" i="2"/>
  <c r="J108" i="2"/>
  <c r="J53" i="1"/>
  <c r="J48" i="1"/>
  <c r="J57" i="1"/>
  <c r="J52" i="1"/>
  <c r="J49" i="1"/>
  <c r="J46" i="1"/>
  <c r="J50" i="1"/>
  <c r="J51" i="1"/>
  <c r="J54" i="1"/>
  <c r="J55" i="1"/>
  <c r="J56" i="1"/>
  <c r="J106" i="2"/>
  <c r="F42" i="1"/>
  <c r="J104" i="2"/>
  <c r="J98" i="2"/>
  <c r="J113" i="2"/>
  <c r="J93" i="2"/>
  <c r="J101" i="2"/>
  <c r="J103" i="2" s="1"/>
  <c r="J110" i="2"/>
  <c r="J94" i="2"/>
  <c r="J118" i="2"/>
  <c r="J95" i="2"/>
  <c r="J117" i="2"/>
  <c r="J102" i="2"/>
  <c r="J97" i="2"/>
  <c r="J99" i="2"/>
  <c r="J116" i="2"/>
  <c r="J112" i="2"/>
  <c r="J73" i="2"/>
  <c r="J52" i="2"/>
  <c r="J87" i="2"/>
  <c r="J68" i="2"/>
  <c r="J56" i="2"/>
  <c r="J88" i="2"/>
  <c r="J53" i="2"/>
  <c r="J83" i="2"/>
  <c r="J60" i="2"/>
  <c r="J51" i="2"/>
  <c r="J69" i="2"/>
  <c r="J70" i="2"/>
  <c r="J89" i="2"/>
  <c r="J86" i="2"/>
  <c r="J64" i="2"/>
  <c r="J49" i="2"/>
  <c r="J57" i="2"/>
  <c r="J76" i="2"/>
  <c r="J55" i="2"/>
  <c r="J82" i="2"/>
  <c r="J65" i="2"/>
  <c r="J80" i="2"/>
  <c r="J62" i="2"/>
  <c r="J26" i="2"/>
  <c r="J50" i="2"/>
  <c r="J84" i="2"/>
  <c r="J48" i="2"/>
  <c r="J47" i="2"/>
  <c r="J66" i="2"/>
  <c r="J72" i="2"/>
  <c r="J75" i="2"/>
  <c r="J61" i="2"/>
  <c r="J59" i="2"/>
  <c r="J74" i="2"/>
  <c r="J25" i="2"/>
  <c r="J33" i="2"/>
  <c r="J23" i="2"/>
  <c r="J32" i="2"/>
  <c r="J28" i="2"/>
  <c r="J31" i="2"/>
  <c r="J34" i="2"/>
  <c r="J29" i="2"/>
  <c r="J9" i="2"/>
  <c r="J10" i="2"/>
  <c r="J6" i="2"/>
  <c r="J16" i="2"/>
  <c r="J19" i="2"/>
  <c r="J17" i="2"/>
  <c r="J4" i="2"/>
  <c r="J20" i="2"/>
  <c r="J7" i="2"/>
  <c r="J8" i="2"/>
  <c r="J13" i="2"/>
  <c r="J15" i="2"/>
  <c r="J18" i="2"/>
  <c r="J7" i="1"/>
  <c r="J16" i="1"/>
  <c r="J20" i="1"/>
  <c r="J6" i="1"/>
  <c r="J18" i="1"/>
  <c r="F27" i="1"/>
  <c r="F24" i="1"/>
  <c r="F40" i="1"/>
  <c r="J14" i="1"/>
  <c r="F36" i="1"/>
  <c r="F28" i="1"/>
  <c r="F30" i="1"/>
  <c r="F26" i="1"/>
  <c r="J8" i="1"/>
  <c r="F32" i="1"/>
  <c r="J12" i="1"/>
  <c r="J13" i="1"/>
  <c r="J10" i="1"/>
  <c r="F38" i="1"/>
  <c r="J4" i="1"/>
  <c r="J115" i="2" l="1"/>
  <c r="J30" i="2"/>
  <c r="J111" i="2"/>
  <c r="J107" i="2"/>
  <c r="J100" i="2"/>
  <c r="J119" i="2"/>
  <c r="J27" i="2"/>
  <c r="J63" i="2"/>
  <c r="J35" i="2"/>
  <c r="J67" i="2"/>
  <c r="J58" i="2"/>
  <c r="J11" i="2"/>
  <c r="J71" i="2"/>
  <c r="J54" i="2"/>
  <c r="J77" i="2"/>
  <c r="J21" i="2"/>
</calcChain>
</file>

<file path=xl/sharedStrings.xml><?xml version="1.0" encoding="utf-8"?>
<sst xmlns="http://schemas.openxmlformats.org/spreadsheetml/2006/main" count="379" uniqueCount="101">
  <si>
    <t>Blank</t>
  </si>
  <si>
    <t>culture media</t>
  </si>
  <si>
    <t>Positive control</t>
  </si>
  <si>
    <t>Negative control</t>
  </si>
  <si>
    <t>without treatment</t>
  </si>
  <si>
    <t>Well 1</t>
  </si>
  <si>
    <t>Well 2</t>
  </si>
  <si>
    <t>Well 3</t>
  </si>
  <si>
    <t>Well 4</t>
  </si>
  <si>
    <t>Well 5</t>
  </si>
  <si>
    <t>Well 6</t>
  </si>
  <si>
    <t>with Microbubble only</t>
  </si>
  <si>
    <t>with Ultrasound only</t>
  </si>
  <si>
    <t>Microbubble and Ultrasound</t>
  </si>
  <si>
    <t>Gemcitabine and microbubbles</t>
  </si>
  <si>
    <t>Gemcitabine and ultrasound</t>
  </si>
  <si>
    <t>Gemcitabine, microbubbles and ultrasound</t>
  </si>
  <si>
    <t>Average</t>
  </si>
  <si>
    <t>Reads - blanks</t>
  </si>
  <si>
    <t>Culture samples - 96-well plate</t>
  </si>
  <si>
    <t>Reads - BME:media</t>
  </si>
  <si>
    <t>Reads - culture media</t>
  </si>
  <si>
    <t>ibidi chip chnl/well1</t>
  </si>
  <si>
    <t>ibidi chip chnl/well2</t>
  </si>
  <si>
    <t>ibidi chip chnl/well3</t>
  </si>
  <si>
    <t>ibidi chip chnl/well4</t>
  </si>
  <si>
    <t>ibidi chip chnl/well5</t>
  </si>
  <si>
    <t>ibidi chip chnl/well6</t>
  </si>
  <si>
    <t>Percentage Viability Calculations</t>
  </si>
  <si>
    <t>Culture samples</t>
  </si>
  <si>
    <t xml:space="preserve">Average </t>
  </si>
  <si>
    <t>SE</t>
  </si>
  <si>
    <t>% Viability</t>
  </si>
  <si>
    <t>96-well plate</t>
  </si>
  <si>
    <t>Culture samples - Ibidi chip 1</t>
  </si>
  <si>
    <t>Culture samples - Ibidi chip 2</t>
  </si>
  <si>
    <t>Ibidi chip 1</t>
  </si>
  <si>
    <t>Ibidi chip 2</t>
  </si>
  <si>
    <t>with 31.25 µM Gem only_on-chip device 1</t>
  </si>
  <si>
    <t>31.25 µM Gem only</t>
  </si>
  <si>
    <t>with 31.25 µM Gem only_on-chip device 2</t>
  </si>
  <si>
    <t>with 31.25 µM Gem only_on-chip device 3</t>
  </si>
  <si>
    <t>with 31.25 µM Gem only_on-chip device 4</t>
  </si>
  <si>
    <t>Assessment 1</t>
  </si>
  <si>
    <t>Assessment 2</t>
  </si>
  <si>
    <t>Assessment 3</t>
  </si>
  <si>
    <t>Sum</t>
  </si>
  <si>
    <t>Average of positive control</t>
  </si>
  <si>
    <t>with Microbubbles only_on-chip device 1</t>
  </si>
  <si>
    <t>with Microbubbles only_on-chip device 2</t>
  </si>
  <si>
    <t>with Ultrasound only_on-chip device 1</t>
  </si>
  <si>
    <t>with Ultrasound only_on-chip device 2</t>
  </si>
  <si>
    <t>with Ultrasound only_on-chip device 3</t>
  </si>
  <si>
    <t>with Microbubble and ultrasound_on-chip device 1</t>
  </si>
  <si>
    <t>with Microbubble and ultrasound_on-chip device 2</t>
  </si>
  <si>
    <t>with Microbubble and ultrasound_on-chip device 4</t>
  </si>
  <si>
    <t>with Microbubble and ultrasound_on-chip device 3</t>
  </si>
  <si>
    <t>with 31.25 µM Gemcitabine and microbubble_on-chip device 1</t>
  </si>
  <si>
    <t>with 31.25 µM Gemcitabine and microbubble_on-chip device 3</t>
  </si>
  <si>
    <t>with 31.25 µM Gemcitabine and microbubble_on-chip device 2</t>
  </si>
  <si>
    <t>with 31.25 µM Gemcitabine and ultrasound_on-chip device 1</t>
  </si>
  <si>
    <t>with 31.25 µM Gemcitabine and ultrasound_on-chip device 2</t>
  </si>
  <si>
    <t>with 31.25 µM Gemcitabine and ultrasound_on-chip device 3</t>
  </si>
  <si>
    <t>Percentage Viability Calculations for 31.25 µM Gem only</t>
  </si>
  <si>
    <t>with 31.25 µM Gemcitabine, microbubbles, ultrasound_on-chip device 1</t>
  </si>
  <si>
    <t>with 31.25 µM Gemcitabine, microbubbles, ultrasound_on-chip device 2</t>
  </si>
  <si>
    <t>with 31.25 µM Gemcitabine, microbubbles, ultrasound_on-chip device 3</t>
  </si>
  <si>
    <t>with 31.25 µM Gemcitabine, microbubbles, ultrasound_on-chip device 4</t>
  </si>
  <si>
    <t>with 31.25 µM Gemcitabine, microbubbles, ultrasound_on-chip device 5</t>
  </si>
  <si>
    <t>Average 31.25 µM Gem only</t>
  </si>
  <si>
    <t>Average of with Microbubbles only</t>
  </si>
  <si>
    <t>Average of with Ultrasound only</t>
  </si>
  <si>
    <t>Average of with Microbubble and ultrasound</t>
  </si>
  <si>
    <t>Average of with Gemcitabine and microbubble</t>
  </si>
  <si>
    <t>Average of with 31.25 µM Gemcitabine and ultrasound</t>
  </si>
  <si>
    <t>Average of with 31.25 µM Gemcitabine, microbubbles, ultrasound</t>
  </si>
  <si>
    <t>with Microbubble and ultrasound</t>
  </si>
  <si>
    <t>with 31.25 µM Gemcitabine and microbubble</t>
  </si>
  <si>
    <t>with 31.25 µM Gemcitabine and ultrasound</t>
  </si>
  <si>
    <t>with 31.25 µM Gemcitabine, microbubbles, ultrasound</t>
  </si>
  <si>
    <t>BME:media</t>
  </si>
  <si>
    <t xml:space="preserve"> </t>
  </si>
  <si>
    <t>Effect of gemcitabine, microbubbles and repeated ultrasound exposure on the 21-day on PDAC cultures</t>
  </si>
  <si>
    <t>with repeated Ultrasound only</t>
  </si>
  <si>
    <t>with Microbubble and repeated ultrasound</t>
  </si>
  <si>
    <t>with 31.25 µM Gemcitabine and repeated ultrasound</t>
  </si>
  <si>
    <t>with 31.25 µM Gemcitabine, microbubbles, repeated ultrasound</t>
  </si>
  <si>
    <t>Culture samples - assessment 1</t>
  </si>
  <si>
    <t>Culture samples - assessment 1 -  31.25 µM Gem only</t>
  </si>
  <si>
    <t>Culture samples - assessment 2 -  31.25 µM Gem only</t>
  </si>
  <si>
    <t>Culture samples - assessment 3 -  31.25 µM Gem only</t>
  </si>
  <si>
    <t>Culture samples - assessment 2</t>
  </si>
  <si>
    <t>Culture samples - assessment 3</t>
  </si>
  <si>
    <t>with 31.25 µM Gemcitabine, microbubbles, repeated ultrasound_device 1</t>
  </si>
  <si>
    <t>with 31.25 µM Gemcitabine, microbubbles, repeated ultrasound_device 2</t>
  </si>
  <si>
    <t>Avergae of with 31.25 µM Gemcitabine, microbubbles, repeated ultrasound</t>
  </si>
  <si>
    <t>Culture samples - assessment 4</t>
  </si>
  <si>
    <t>Assessment 4</t>
  </si>
  <si>
    <t>ATP viability assessment of the 2D cultured PDAC cells treated with gemcitabine, microbubbles, and ultrasound exposure</t>
  </si>
  <si>
    <t>ATP viability assessment of the microfluidic PDAC cultures treated with gemcitabine, microbubbles, and ultrasound exposure</t>
  </si>
  <si>
    <t>with 31.25 µM Gem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</si>
</sst>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4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/>
    <xf numFmtId="0" fontId="1" fillId="0" borderId="6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1"/>
  <sheetViews>
    <sheetView topLeftCell="A17" zoomScale="108" workbookViewId="0">
      <selection activeCell="A75" sqref="A75"/>
    </sheetView>
  </sheetViews>
  <sheetFormatPr baseColWidth="10" defaultColWidth="10.83203125" defaultRowHeight="14" x14ac:dyDescent="0.2"/>
  <cols>
    <col min="1" max="1" width="43.83203125" style="2" customWidth="1"/>
    <col min="2" max="8" width="10.83203125" style="2"/>
    <col min="9" max="9" width="12.83203125" style="2" customWidth="1"/>
    <col min="10" max="10" width="17.83203125" style="2" customWidth="1"/>
    <col min="11" max="16384" width="10.83203125" style="2"/>
  </cols>
  <sheetData>
    <row r="1" spans="1:10" ht="15.75" x14ac:dyDescent="0.25">
      <c r="A1" t="s">
        <v>98</v>
      </c>
    </row>
    <row r="3" spans="1:10" ht="12.75" x14ac:dyDescent="0.2">
      <c r="A3" s="1" t="s">
        <v>19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15" t="s">
        <v>17</v>
      </c>
      <c r="I3" s="6" t="s">
        <v>18</v>
      </c>
      <c r="J3" s="6" t="s">
        <v>21</v>
      </c>
    </row>
    <row r="4" spans="1:10" ht="12.75" x14ac:dyDescent="0.2">
      <c r="A4" s="6" t="s">
        <v>0</v>
      </c>
      <c r="B4" s="1">
        <v>241.93</v>
      </c>
      <c r="C4" s="1">
        <v>243.72</v>
      </c>
      <c r="D4" s="1">
        <v>240.22</v>
      </c>
      <c r="E4" s="1">
        <v>247.47</v>
      </c>
      <c r="F4" s="1">
        <v>247.95</v>
      </c>
      <c r="G4" s="1">
        <v>245.14</v>
      </c>
      <c r="H4" s="16">
        <f>AVERAGE(B4:G4)</f>
        <v>244.40499999999997</v>
      </c>
      <c r="I4" s="1">
        <f>H4-$H$4</f>
        <v>0</v>
      </c>
      <c r="J4" s="1">
        <f>I4-$I$5</f>
        <v>-43.666666666666742</v>
      </c>
    </row>
    <row r="5" spans="1:10" ht="12.75" x14ac:dyDescent="0.2">
      <c r="A5" s="6" t="s">
        <v>1</v>
      </c>
      <c r="B5" s="1">
        <v>275.64</v>
      </c>
      <c r="C5" s="1">
        <v>268.56</v>
      </c>
      <c r="D5" s="1">
        <v>286.92</v>
      </c>
      <c r="E5" s="1">
        <v>285.45999999999998</v>
      </c>
      <c r="F5" s="1">
        <v>308</v>
      </c>
      <c r="G5" s="1">
        <v>303.85000000000002</v>
      </c>
      <c r="H5" s="16">
        <f t="shared" ref="H5:H13" si="0">AVERAGE(B5:G5)</f>
        <v>288.07166666666672</v>
      </c>
      <c r="I5" s="1">
        <f t="shared" ref="I5:I8" si="1">H5-$H$4</f>
        <v>43.666666666666742</v>
      </c>
      <c r="J5" s="1">
        <f t="shared" ref="J5:J20" si="2">I5-$I$5</f>
        <v>0</v>
      </c>
    </row>
    <row r="6" spans="1:10" ht="12.75" x14ac:dyDescent="0.2">
      <c r="A6" s="7" t="s">
        <v>2</v>
      </c>
      <c r="B6" s="1">
        <v>427.08</v>
      </c>
      <c r="C6" s="1">
        <v>412.12</v>
      </c>
      <c r="D6" s="1">
        <v>481.23</v>
      </c>
      <c r="E6" s="1">
        <v>468.04</v>
      </c>
      <c r="F6" s="1">
        <v>492.55</v>
      </c>
      <c r="G6" s="1">
        <v>498.26</v>
      </c>
      <c r="H6" s="16">
        <f t="shared" si="0"/>
        <v>463.21333333333331</v>
      </c>
      <c r="I6" s="1">
        <f t="shared" si="1"/>
        <v>218.80833333333334</v>
      </c>
      <c r="J6" s="1">
        <f t="shared" si="2"/>
        <v>175.14166666666659</v>
      </c>
    </row>
    <row r="7" spans="1:10" ht="12.75" x14ac:dyDescent="0.2">
      <c r="A7" s="8" t="s">
        <v>3</v>
      </c>
      <c r="B7" s="1">
        <v>59000</v>
      </c>
      <c r="C7" s="1">
        <v>59000</v>
      </c>
      <c r="D7" s="1">
        <v>63000</v>
      </c>
      <c r="E7" s="1">
        <v>61000</v>
      </c>
      <c r="F7" s="1">
        <v>60000</v>
      </c>
      <c r="G7" s="1">
        <v>60000</v>
      </c>
      <c r="H7" s="16">
        <f t="shared" si="0"/>
        <v>60333.333333333336</v>
      </c>
      <c r="I7" s="1">
        <f t="shared" si="1"/>
        <v>60088.928333333337</v>
      </c>
      <c r="J7" s="1">
        <f t="shared" si="2"/>
        <v>60045.261666666673</v>
      </c>
    </row>
    <row r="8" spans="1:10" ht="12.75" x14ac:dyDescent="0.2">
      <c r="A8" s="6" t="s">
        <v>4</v>
      </c>
      <c r="B8" s="1">
        <v>54000</v>
      </c>
      <c r="C8" s="1">
        <v>57000</v>
      </c>
      <c r="D8" s="1">
        <v>61000</v>
      </c>
      <c r="E8" s="1">
        <v>60000</v>
      </c>
      <c r="F8" s="1">
        <v>65000</v>
      </c>
      <c r="G8" s="1">
        <v>60000</v>
      </c>
      <c r="H8" s="16">
        <f>AVERAGE(B8:G9)</f>
        <v>60583.333333333336</v>
      </c>
      <c r="I8" s="1">
        <f t="shared" si="1"/>
        <v>60338.928333333337</v>
      </c>
      <c r="J8" s="1">
        <f t="shared" si="2"/>
        <v>60295.261666666673</v>
      </c>
    </row>
    <row r="9" spans="1:10" ht="12.75" x14ac:dyDescent="0.2">
      <c r="A9" s="6" t="s">
        <v>4</v>
      </c>
      <c r="B9" s="1">
        <v>60000</v>
      </c>
      <c r="C9" s="1">
        <v>67000</v>
      </c>
      <c r="D9" s="1">
        <v>65000</v>
      </c>
      <c r="E9" s="1">
        <v>60000</v>
      </c>
      <c r="F9" s="1">
        <v>59000</v>
      </c>
      <c r="G9" s="1">
        <v>59000</v>
      </c>
    </row>
    <row r="10" spans="1:10" x14ac:dyDescent="0.2">
      <c r="A10" s="6" t="s">
        <v>39</v>
      </c>
      <c r="B10" s="1">
        <v>38000</v>
      </c>
      <c r="C10" s="1">
        <v>38000</v>
      </c>
      <c r="D10" s="1">
        <v>36000</v>
      </c>
      <c r="E10" s="1">
        <v>27000</v>
      </c>
      <c r="F10" s="1">
        <v>35000</v>
      </c>
      <c r="G10" s="16">
        <v>35000</v>
      </c>
      <c r="H10" s="1">
        <f>AVERAGE(B10:G11)</f>
        <v>32916.666666666664</v>
      </c>
      <c r="I10" s="1">
        <f>H10-$H$4</f>
        <v>32672.261666666665</v>
      </c>
      <c r="J10" s="1">
        <f t="shared" si="2"/>
        <v>32628.594999999998</v>
      </c>
    </row>
    <row r="11" spans="1:10" x14ac:dyDescent="0.2">
      <c r="A11" s="6" t="s">
        <v>39</v>
      </c>
      <c r="B11" s="1">
        <v>25000</v>
      </c>
      <c r="C11" s="1">
        <v>33000</v>
      </c>
      <c r="D11" s="1">
        <v>31000</v>
      </c>
      <c r="E11" s="1">
        <v>44000</v>
      </c>
      <c r="F11" s="1">
        <v>27000</v>
      </c>
      <c r="G11" s="1">
        <v>26000</v>
      </c>
    </row>
    <row r="12" spans="1:10" ht="12.75" x14ac:dyDescent="0.2">
      <c r="A12" s="17" t="s">
        <v>11</v>
      </c>
      <c r="B12" s="1">
        <v>54000</v>
      </c>
      <c r="C12" s="18">
        <v>54000</v>
      </c>
      <c r="D12" s="18">
        <v>60000</v>
      </c>
      <c r="E12" s="18">
        <v>44000</v>
      </c>
      <c r="F12" s="18">
        <v>40000</v>
      </c>
      <c r="G12" s="19">
        <v>41000</v>
      </c>
      <c r="H12" s="1">
        <f t="shared" si="0"/>
        <v>48833.333333333336</v>
      </c>
      <c r="I12" s="1">
        <f>H12-$H$4</f>
        <v>48588.928333333337</v>
      </c>
      <c r="J12" s="1">
        <f t="shared" si="2"/>
        <v>48545.261666666673</v>
      </c>
    </row>
    <row r="13" spans="1:10" ht="12.75" x14ac:dyDescent="0.2">
      <c r="A13" s="17" t="s">
        <v>12</v>
      </c>
      <c r="B13" s="18">
        <v>53000</v>
      </c>
      <c r="C13" s="18">
        <v>53000</v>
      </c>
      <c r="D13" s="18">
        <v>55000</v>
      </c>
      <c r="E13" s="18">
        <v>54000</v>
      </c>
      <c r="F13" s="18">
        <v>48000</v>
      </c>
      <c r="G13" s="19">
        <v>52000</v>
      </c>
      <c r="H13" s="1">
        <f t="shared" si="0"/>
        <v>52500</v>
      </c>
      <c r="I13" s="1">
        <f t="shared" ref="I13:I20" si="3">H13-$H$4</f>
        <v>52255.595000000001</v>
      </c>
      <c r="J13" s="1">
        <f t="shared" si="2"/>
        <v>52211.928333333337</v>
      </c>
    </row>
    <row r="14" spans="1:10" ht="12.75" x14ac:dyDescent="0.2">
      <c r="A14" s="17" t="s">
        <v>13</v>
      </c>
      <c r="B14" s="18">
        <v>42000</v>
      </c>
      <c r="C14" s="18">
        <v>42000</v>
      </c>
      <c r="D14" s="18">
        <v>44000</v>
      </c>
      <c r="E14" s="18">
        <v>40000</v>
      </c>
      <c r="F14" s="18">
        <v>42000</v>
      </c>
      <c r="G14" s="19">
        <v>43000</v>
      </c>
      <c r="H14" s="1">
        <f>AVERAGE(B14:G15)</f>
        <v>43666.666666666664</v>
      </c>
      <c r="I14" s="1">
        <f t="shared" si="3"/>
        <v>43422.261666666665</v>
      </c>
      <c r="J14" s="1">
        <f t="shared" si="2"/>
        <v>43378.595000000001</v>
      </c>
    </row>
    <row r="15" spans="1:10" ht="12.75" x14ac:dyDescent="0.2">
      <c r="A15" s="17" t="s">
        <v>13</v>
      </c>
      <c r="B15" s="18">
        <v>45000</v>
      </c>
      <c r="C15" s="18">
        <v>43000</v>
      </c>
      <c r="D15" s="18">
        <v>47000</v>
      </c>
      <c r="E15" s="18">
        <v>48000</v>
      </c>
      <c r="F15" s="18">
        <v>41000</v>
      </c>
      <c r="G15" s="18">
        <v>47000</v>
      </c>
    </row>
    <row r="16" spans="1:10" ht="12.75" x14ac:dyDescent="0.2">
      <c r="A16" s="17" t="s">
        <v>14</v>
      </c>
      <c r="B16" s="18">
        <v>41000</v>
      </c>
      <c r="C16" s="18">
        <v>38000</v>
      </c>
      <c r="D16" s="18">
        <v>23000</v>
      </c>
      <c r="E16" s="18">
        <v>32000</v>
      </c>
      <c r="F16" s="18">
        <v>33000</v>
      </c>
      <c r="G16" s="19">
        <v>27000</v>
      </c>
      <c r="H16" s="1">
        <f>AVERAGE(B16:G17)</f>
        <v>34750</v>
      </c>
      <c r="I16" s="1">
        <f t="shared" si="3"/>
        <v>34505.595000000001</v>
      </c>
      <c r="J16" s="1">
        <f t="shared" si="2"/>
        <v>34461.928333333337</v>
      </c>
    </row>
    <row r="17" spans="1:10" ht="12.75" x14ac:dyDescent="0.2">
      <c r="A17" s="17" t="s">
        <v>14</v>
      </c>
      <c r="B17" s="18">
        <v>39000</v>
      </c>
      <c r="C17" s="18">
        <v>34000</v>
      </c>
      <c r="D17" s="18">
        <v>33000</v>
      </c>
      <c r="E17" s="18">
        <v>44000</v>
      </c>
      <c r="F17" s="18">
        <v>37000</v>
      </c>
      <c r="G17" s="18">
        <v>36000</v>
      </c>
    </row>
    <row r="18" spans="1:10" ht="12.75" x14ac:dyDescent="0.2">
      <c r="A18" s="17" t="s">
        <v>15</v>
      </c>
      <c r="B18" s="18">
        <v>35000</v>
      </c>
      <c r="C18" s="18">
        <v>44000</v>
      </c>
      <c r="D18" s="18">
        <v>37000</v>
      </c>
      <c r="E18" s="18">
        <v>45000</v>
      </c>
      <c r="F18" s="18">
        <v>28000</v>
      </c>
      <c r="G18" s="19">
        <v>37000</v>
      </c>
      <c r="H18" s="1">
        <f>AVERAGE(B18:G19)</f>
        <v>34250</v>
      </c>
      <c r="I18" s="1">
        <f t="shared" si="3"/>
        <v>34005.595000000001</v>
      </c>
      <c r="J18" s="1">
        <f t="shared" si="2"/>
        <v>33961.928333333337</v>
      </c>
    </row>
    <row r="19" spans="1:10" ht="12.75" x14ac:dyDescent="0.2">
      <c r="A19" s="17" t="s">
        <v>15</v>
      </c>
      <c r="B19" s="18">
        <v>21000</v>
      </c>
      <c r="C19" s="18">
        <v>33000</v>
      </c>
      <c r="D19" s="18">
        <v>32000</v>
      </c>
      <c r="E19" s="18">
        <v>30000</v>
      </c>
      <c r="F19" s="18">
        <v>34000</v>
      </c>
      <c r="G19" s="18">
        <v>35000</v>
      </c>
    </row>
    <row r="20" spans="1:10" ht="12.75" x14ac:dyDescent="0.2">
      <c r="A20" s="6" t="s">
        <v>16</v>
      </c>
      <c r="B20" s="18">
        <v>27000</v>
      </c>
      <c r="C20" s="18">
        <v>26000</v>
      </c>
      <c r="D20" s="18">
        <v>21000</v>
      </c>
      <c r="E20" s="18">
        <v>25000</v>
      </c>
      <c r="F20" s="18">
        <v>30000</v>
      </c>
      <c r="G20" s="19">
        <v>36000</v>
      </c>
      <c r="H20" s="1">
        <f>AVERAGE(B20:G21)</f>
        <v>27666.666666666668</v>
      </c>
      <c r="I20" s="1">
        <f t="shared" si="3"/>
        <v>27422.261666666669</v>
      </c>
      <c r="J20" s="1">
        <f t="shared" si="2"/>
        <v>27378.595000000001</v>
      </c>
    </row>
    <row r="21" spans="1:10" ht="12.75" x14ac:dyDescent="0.2">
      <c r="A21" s="6" t="s">
        <v>16</v>
      </c>
      <c r="B21" s="18">
        <v>31000</v>
      </c>
      <c r="C21" s="18">
        <v>29000</v>
      </c>
      <c r="D21" s="18">
        <v>28000</v>
      </c>
      <c r="E21" s="18">
        <v>23000</v>
      </c>
      <c r="F21" s="18">
        <v>31000</v>
      </c>
      <c r="G21" s="18">
        <v>25000</v>
      </c>
    </row>
    <row r="23" spans="1:10" ht="25.5" x14ac:dyDescent="0.2">
      <c r="A23" s="20" t="s">
        <v>34</v>
      </c>
      <c r="B23" s="21" t="s">
        <v>22</v>
      </c>
      <c r="C23" s="21" t="s">
        <v>23</v>
      </c>
      <c r="D23" s="22" t="s">
        <v>17</v>
      </c>
      <c r="E23" s="22" t="s">
        <v>18</v>
      </c>
      <c r="F23" s="23" t="s">
        <v>21</v>
      </c>
    </row>
    <row r="24" spans="1:10" ht="12.75" x14ac:dyDescent="0.2">
      <c r="A24" s="17" t="s">
        <v>0</v>
      </c>
      <c r="B24" s="24">
        <v>257.77</v>
      </c>
      <c r="C24" s="24">
        <v>260.45999999999998</v>
      </c>
      <c r="D24" s="1">
        <f>AVERAGE(B24:C24)</f>
        <v>259.11500000000001</v>
      </c>
      <c r="E24" s="1">
        <f>D24-$D$24</f>
        <v>0</v>
      </c>
      <c r="F24" s="1">
        <f>E24-$E$25</f>
        <v>-53.009999999999991</v>
      </c>
    </row>
    <row r="25" spans="1:10" ht="12.75" x14ac:dyDescent="0.2">
      <c r="A25" s="6" t="s">
        <v>1</v>
      </c>
      <c r="B25" s="1">
        <v>340.67</v>
      </c>
      <c r="C25" s="1">
        <v>283.58</v>
      </c>
      <c r="D25" s="1">
        <f t="shared" ref="D25:D27" si="4">AVERAGE(B25:C25)</f>
        <v>312.125</v>
      </c>
      <c r="E25" s="1">
        <f t="shared" ref="E25:E27" si="5">D25-$D$24</f>
        <v>53.009999999999991</v>
      </c>
      <c r="F25" s="1">
        <f t="shared" ref="F25:F42" si="6">E25-$E$25</f>
        <v>0</v>
      </c>
    </row>
    <row r="26" spans="1:10" ht="12.75" x14ac:dyDescent="0.2">
      <c r="A26" s="7" t="s">
        <v>2</v>
      </c>
      <c r="B26" s="1">
        <v>383.09</v>
      </c>
      <c r="C26" s="1">
        <v>325.31</v>
      </c>
      <c r="D26" s="1">
        <f t="shared" si="4"/>
        <v>354.2</v>
      </c>
      <c r="E26" s="1">
        <f t="shared" si="5"/>
        <v>95.08499999999998</v>
      </c>
      <c r="F26" s="1">
        <f t="shared" si="6"/>
        <v>42.074999999999989</v>
      </c>
    </row>
    <row r="27" spans="1:10" ht="12.75" x14ac:dyDescent="0.2">
      <c r="A27" s="8" t="s">
        <v>3</v>
      </c>
      <c r="B27" s="1">
        <v>9227.6</v>
      </c>
      <c r="C27" s="1">
        <v>9081</v>
      </c>
      <c r="D27" s="1">
        <f t="shared" si="4"/>
        <v>9154.2999999999993</v>
      </c>
      <c r="E27" s="1">
        <f t="shared" si="5"/>
        <v>8895.1849999999995</v>
      </c>
      <c r="F27" s="1">
        <f t="shared" si="6"/>
        <v>8842.1749999999993</v>
      </c>
    </row>
    <row r="28" spans="1:10" ht="12.75" x14ac:dyDescent="0.2">
      <c r="A28" s="6" t="s">
        <v>4</v>
      </c>
      <c r="B28" s="1">
        <v>11000</v>
      </c>
      <c r="C28" s="1">
        <v>14000</v>
      </c>
      <c r="D28" s="1">
        <f>AVERAGE(B28:C29)</f>
        <v>10765.825000000001</v>
      </c>
      <c r="E28" s="1">
        <f>D28-$D$24</f>
        <v>10506.710000000001</v>
      </c>
      <c r="F28" s="1">
        <f t="shared" si="6"/>
        <v>10453.700000000001</v>
      </c>
    </row>
    <row r="29" spans="1:10" ht="12.75" x14ac:dyDescent="0.2">
      <c r="A29" s="6" t="s">
        <v>4</v>
      </c>
      <c r="B29" s="1">
        <v>9056.5</v>
      </c>
      <c r="C29" s="1">
        <v>9006.7999999999993</v>
      </c>
    </row>
    <row r="30" spans="1:10" x14ac:dyDescent="0.2">
      <c r="A30" s="6" t="s">
        <v>39</v>
      </c>
      <c r="B30" s="1">
        <v>5948.3</v>
      </c>
      <c r="C30" s="1">
        <v>6667.4</v>
      </c>
      <c r="D30" s="1">
        <f>AVERAGE(B30:C31)</f>
        <v>5935.7250000000004</v>
      </c>
      <c r="E30" s="1">
        <f>D30-$D$24</f>
        <v>5676.6100000000006</v>
      </c>
      <c r="F30" s="1">
        <f t="shared" si="6"/>
        <v>5623.6</v>
      </c>
    </row>
    <row r="31" spans="1:10" x14ac:dyDescent="0.2">
      <c r="A31" s="6" t="s">
        <v>39</v>
      </c>
      <c r="B31" s="1">
        <v>5588.7</v>
      </c>
      <c r="C31" s="1">
        <v>5538.5</v>
      </c>
    </row>
    <row r="32" spans="1:10" ht="12.75" x14ac:dyDescent="0.2">
      <c r="A32" s="17" t="s">
        <v>11</v>
      </c>
      <c r="B32" s="18">
        <v>9222.5</v>
      </c>
      <c r="C32" s="18">
        <v>9315.2199999999993</v>
      </c>
      <c r="D32" s="1">
        <f>AVERAGE(B32:C33)</f>
        <v>9055.33</v>
      </c>
      <c r="E32" s="1">
        <f>D32-$D$24</f>
        <v>8796.2150000000001</v>
      </c>
      <c r="F32" s="1">
        <f t="shared" si="6"/>
        <v>8743.2049999999999</v>
      </c>
    </row>
    <row r="33" spans="1:10" ht="12.75" x14ac:dyDescent="0.2">
      <c r="A33" s="17" t="s">
        <v>11</v>
      </c>
      <c r="B33" s="18">
        <v>9353.1</v>
      </c>
      <c r="C33" s="18">
        <v>8330.5</v>
      </c>
    </row>
    <row r="34" spans="1:10" ht="12.75" x14ac:dyDescent="0.2">
      <c r="A34" s="17" t="s">
        <v>12</v>
      </c>
      <c r="B34" s="18">
        <v>9328.85</v>
      </c>
      <c r="C34" s="18">
        <v>10000</v>
      </c>
      <c r="D34" s="1">
        <f>AVERAGE(B34:C35)</f>
        <v>9629.8624999999993</v>
      </c>
      <c r="E34" s="1">
        <f>D34-$D$24</f>
        <v>9370.7474999999995</v>
      </c>
      <c r="F34" s="1">
        <f t="shared" si="6"/>
        <v>9317.7374999999993</v>
      </c>
    </row>
    <row r="35" spans="1:10" ht="12.75" x14ac:dyDescent="0.2">
      <c r="A35" s="17" t="s">
        <v>12</v>
      </c>
      <c r="B35" s="18">
        <v>9327.4</v>
      </c>
      <c r="C35" s="18">
        <v>9863.2000000000007</v>
      </c>
    </row>
    <row r="36" spans="1:10" x14ac:dyDescent="0.2">
      <c r="A36" s="17" t="s">
        <v>13</v>
      </c>
      <c r="B36" s="18">
        <v>6538.1</v>
      </c>
      <c r="C36" s="18">
        <v>5617</v>
      </c>
      <c r="D36" s="1">
        <f>AVERAGE(B36:C37)</f>
        <v>5927.8799999999992</v>
      </c>
      <c r="E36" s="1">
        <f>D36-$D$24</f>
        <v>5668.7649999999994</v>
      </c>
      <c r="F36" s="1">
        <f t="shared" si="6"/>
        <v>5615.7549999999992</v>
      </c>
    </row>
    <row r="37" spans="1:10" x14ac:dyDescent="0.2">
      <c r="A37" s="17" t="s">
        <v>13</v>
      </c>
      <c r="B37" s="18">
        <v>6400.32</v>
      </c>
      <c r="C37" s="18">
        <v>5156.1000000000004</v>
      </c>
    </row>
    <row r="38" spans="1:10" x14ac:dyDescent="0.2">
      <c r="A38" s="17" t="s">
        <v>14</v>
      </c>
      <c r="B38" s="18">
        <v>5287.7</v>
      </c>
      <c r="C38" s="18">
        <v>5421.4</v>
      </c>
      <c r="D38" s="1">
        <f>AVERAGE(B38:C39)</f>
        <v>5478.6749999999993</v>
      </c>
      <c r="E38" s="1">
        <f>D38-$D$24</f>
        <v>5219.5599999999995</v>
      </c>
      <c r="F38" s="1">
        <f t="shared" si="6"/>
        <v>5166.5499999999993</v>
      </c>
    </row>
    <row r="39" spans="1:10" x14ac:dyDescent="0.2">
      <c r="A39" s="17" t="s">
        <v>14</v>
      </c>
      <c r="B39" s="18">
        <v>6184.7</v>
      </c>
      <c r="C39" s="18">
        <v>5020.8999999999996</v>
      </c>
    </row>
    <row r="40" spans="1:10" x14ac:dyDescent="0.2">
      <c r="A40" s="17" t="s">
        <v>15</v>
      </c>
      <c r="B40" s="18">
        <v>6731.1</v>
      </c>
      <c r="C40" s="18">
        <v>6156.1</v>
      </c>
      <c r="D40" s="1">
        <f>AVERAGE(B40:C41)</f>
        <v>6158.1450000000004</v>
      </c>
      <c r="E40" s="1">
        <f>D40-$D$24</f>
        <v>5899.0300000000007</v>
      </c>
      <c r="F40" s="1">
        <f t="shared" si="6"/>
        <v>5846.02</v>
      </c>
    </row>
    <row r="41" spans="1:10" x14ac:dyDescent="0.2">
      <c r="A41" s="17" t="s">
        <v>15</v>
      </c>
      <c r="B41" s="18">
        <v>5917.48</v>
      </c>
      <c r="C41" s="18">
        <v>5827.9</v>
      </c>
    </row>
    <row r="42" spans="1:10" x14ac:dyDescent="0.2">
      <c r="A42" s="6" t="s">
        <v>16</v>
      </c>
      <c r="B42" s="18">
        <v>3020.9</v>
      </c>
      <c r="C42" s="18">
        <v>3071.48</v>
      </c>
      <c r="D42" s="1">
        <f>AVERAGE(B42:C43)</f>
        <v>3078.2624999999998</v>
      </c>
      <c r="E42" s="1">
        <f>D42-$D$24</f>
        <v>2819.1475</v>
      </c>
      <c r="F42" s="1">
        <f t="shared" si="6"/>
        <v>2766.1374999999998</v>
      </c>
    </row>
    <row r="43" spans="1:10" x14ac:dyDescent="0.2">
      <c r="A43" s="6" t="s">
        <v>16</v>
      </c>
      <c r="B43" s="18">
        <v>2479.3000000000002</v>
      </c>
      <c r="C43" s="18">
        <v>3741.37</v>
      </c>
    </row>
    <row r="45" spans="1:10" ht="30" x14ac:dyDescent="0.2">
      <c r="A45" s="20" t="s">
        <v>35</v>
      </c>
      <c r="B45" s="11" t="s">
        <v>22</v>
      </c>
      <c r="C45" s="11" t="s">
        <v>23</v>
      </c>
      <c r="D45" s="11" t="s">
        <v>24</v>
      </c>
      <c r="E45" s="11" t="s">
        <v>25</v>
      </c>
      <c r="F45" s="11" t="s">
        <v>26</v>
      </c>
      <c r="G45" s="25" t="s">
        <v>27</v>
      </c>
      <c r="H45" s="22" t="s">
        <v>17</v>
      </c>
      <c r="I45" s="22" t="s">
        <v>18</v>
      </c>
      <c r="J45" s="23" t="s">
        <v>21</v>
      </c>
    </row>
    <row r="46" spans="1:10" x14ac:dyDescent="0.2">
      <c r="A46" s="17" t="s">
        <v>0</v>
      </c>
      <c r="B46" s="1">
        <v>228.6</v>
      </c>
      <c r="C46" s="1">
        <v>286.76</v>
      </c>
      <c r="D46" s="1">
        <v>240.22</v>
      </c>
      <c r="E46" s="1">
        <v>253.28</v>
      </c>
      <c r="F46" s="1">
        <v>266.63</v>
      </c>
      <c r="G46" s="1">
        <v>288.5</v>
      </c>
      <c r="H46" s="1">
        <f>AVERAGE(B46:G46)</f>
        <v>260.66500000000002</v>
      </c>
      <c r="I46" s="1">
        <f>H46-$H$46</f>
        <v>0</v>
      </c>
      <c r="J46" s="1">
        <f>I46-$I$47</f>
        <v>-34.751666666666665</v>
      </c>
    </row>
    <row r="47" spans="1:10" x14ac:dyDescent="0.2">
      <c r="A47" s="6" t="s">
        <v>1</v>
      </c>
      <c r="B47" s="1">
        <v>303.52999999999997</v>
      </c>
      <c r="C47" s="1">
        <v>344.8</v>
      </c>
      <c r="D47" s="1">
        <v>291.49</v>
      </c>
      <c r="E47" s="1">
        <v>301.89</v>
      </c>
      <c r="F47" s="1">
        <v>278.95999999999998</v>
      </c>
      <c r="G47" s="1">
        <v>251.83</v>
      </c>
      <c r="H47" s="1">
        <f t="shared" ref="H47:H57" si="7">AVERAGE(B47:G47)</f>
        <v>295.41666666666669</v>
      </c>
      <c r="I47" s="1">
        <f t="shared" ref="I47:I57" si="8">H47-$H$46</f>
        <v>34.751666666666665</v>
      </c>
      <c r="J47" s="1">
        <f t="shared" ref="J47:J57" si="9">I47-$I$47</f>
        <v>0</v>
      </c>
    </row>
    <row r="48" spans="1:10" ht="15" x14ac:dyDescent="0.2">
      <c r="A48" s="7" t="s">
        <v>2</v>
      </c>
      <c r="B48" s="1">
        <v>415.41</v>
      </c>
      <c r="C48" s="1">
        <v>426.74</v>
      </c>
      <c r="D48" s="1">
        <v>328.24</v>
      </c>
      <c r="E48" s="1">
        <v>389.99</v>
      </c>
      <c r="F48" s="1">
        <v>498.26</v>
      </c>
      <c r="G48" s="1">
        <v>406.65</v>
      </c>
      <c r="H48" s="1">
        <f t="shared" si="7"/>
        <v>410.88166666666672</v>
      </c>
      <c r="I48" s="1">
        <f t="shared" si="8"/>
        <v>150.2166666666667</v>
      </c>
      <c r="J48" s="1">
        <f t="shared" si="9"/>
        <v>115.46500000000003</v>
      </c>
    </row>
    <row r="49" spans="1:10" x14ac:dyDescent="0.2">
      <c r="A49" s="8" t="s">
        <v>3</v>
      </c>
      <c r="B49" s="1">
        <v>54000</v>
      </c>
      <c r="C49" s="1">
        <v>54000</v>
      </c>
      <c r="D49" s="1">
        <v>60000</v>
      </c>
      <c r="E49" s="1">
        <v>55000</v>
      </c>
      <c r="F49" s="1">
        <v>47000</v>
      </c>
      <c r="G49" s="1">
        <v>45000</v>
      </c>
      <c r="H49" s="1">
        <f t="shared" si="7"/>
        <v>52500</v>
      </c>
      <c r="I49" s="1">
        <f t="shared" si="8"/>
        <v>52239.334999999999</v>
      </c>
      <c r="J49" s="1">
        <f t="shared" si="9"/>
        <v>52204.583333333336</v>
      </c>
    </row>
    <row r="50" spans="1:10" x14ac:dyDescent="0.2">
      <c r="A50" s="6" t="s">
        <v>4</v>
      </c>
      <c r="B50" s="1">
        <v>59000</v>
      </c>
      <c r="C50" s="1">
        <v>50000</v>
      </c>
      <c r="D50" s="1">
        <v>54000</v>
      </c>
      <c r="E50" s="1">
        <v>54000</v>
      </c>
      <c r="F50" s="1">
        <v>54000</v>
      </c>
      <c r="G50" s="1">
        <v>50000</v>
      </c>
      <c r="H50" s="1">
        <f t="shared" si="7"/>
        <v>53500</v>
      </c>
      <c r="I50" s="1">
        <f t="shared" si="8"/>
        <v>53239.334999999999</v>
      </c>
      <c r="J50" s="1">
        <f t="shared" si="9"/>
        <v>53204.583333333336</v>
      </c>
    </row>
    <row r="51" spans="1:10" x14ac:dyDescent="0.2">
      <c r="A51" s="6" t="s">
        <v>39</v>
      </c>
      <c r="B51" s="1">
        <v>27000</v>
      </c>
      <c r="C51" s="1">
        <v>26000</v>
      </c>
      <c r="D51" s="1">
        <v>26000</v>
      </c>
      <c r="E51" s="1">
        <v>22000</v>
      </c>
      <c r="F51" s="1">
        <v>34000</v>
      </c>
      <c r="G51" s="1">
        <v>41000</v>
      </c>
      <c r="H51" s="1">
        <f t="shared" si="7"/>
        <v>29333.333333333332</v>
      </c>
      <c r="I51" s="1">
        <f t="shared" si="8"/>
        <v>29072.668333333331</v>
      </c>
      <c r="J51" s="1">
        <f t="shared" si="9"/>
        <v>29037.916666666664</v>
      </c>
    </row>
    <row r="52" spans="1:10" x14ac:dyDescent="0.2">
      <c r="A52" s="17" t="s">
        <v>11</v>
      </c>
      <c r="B52" s="1">
        <v>41000</v>
      </c>
      <c r="C52" s="1">
        <v>41000</v>
      </c>
      <c r="D52" s="1">
        <v>42000</v>
      </c>
      <c r="E52" s="1">
        <v>41000</v>
      </c>
      <c r="F52" s="1">
        <v>40000</v>
      </c>
      <c r="G52" s="1">
        <v>37000</v>
      </c>
      <c r="H52" s="1">
        <f t="shared" si="7"/>
        <v>40333.333333333336</v>
      </c>
      <c r="I52" s="1">
        <f t="shared" si="8"/>
        <v>40072.668333333335</v>
      </c>
      <c r="J52" s="1">
        <f t="shared" si="9"/>
        <v>40037.916666666672</v>
      </c>
    </row>
    <row r="53" spans="1:10" x14ac:dyDescent="0.2">
      <c r="A53" s="17" t="s">
        <v>12</v>
      </c>
      <c r="B53" s="18">
        <v>45000</v>
      </c>
      <c r="C53" s="18">
        <v>53000</v>
      </c>
      <c r="D53" s="18">
        <v>54000</v>
      </c>
      <c r="E53" s="18">
        <v>40000</v>
      </c>
      <c r="F53" s="18">
        <v>41000</v>
      </c>
      <c r="G53" s="18">
        <v>44000</v>
      </c>
      <c r="H53" s="1">
        <f t="shared" si="7"/>
        <v>46166.666666666664</v>
      </c>
      <c r="I53" s="1">
        <f t="shared" si="8"/>
        <v>45906.001666666663</v>
      </c>
      <c r="J53" s="1">
        <f t="shared" si="9"/>
        <v>45871.25</v>
      </c>
    </row>
    <row r="54" spans="1:10" x14ac:dyDescent="0.2">
      <c r="A54" s="17" t="s">
        <v>13</v>
      </c>
      <c r="B54" s="18">
        <v>41000</v>
      </c>
      <c r="C54" s="18">
        <v>40000</v>
      </c>
      <c r="D54" s="18">
        <v>43000</v>
      </c>
      <c r="E54" s="18">
        <v>46000</v>
      </c>
      <c r="F54" s="18">
        <v>43000</v>
      </c>
      <c r="G54" s="18">
        <v>38000</v>
      </c>
      <c r="H54" s="1">
        <f t="shared" si="7"/>
        <v>41833.333333333336</v>
      </c>
      <c r="I54" s="1">
        <f t="shared" si="8"/>
        <v>41572.668333333335</v>
      </c>
      <c r="J54" s="1">
        <f t="shared" si="9"/>
        <v>41537.916666666672</v>
      </c>
    </row>
    <row r="55" spans="1:10" x14ac:dyDescent="0.2">
      <c r="A55" s="17" t="s">
        <v>14</v>
      </c>
      <c r="B55" s="18">
        <v>28000</v>
      </c>
      <c r="C55" s="18">
        <v>28000</v>
      </c>
      <c r="D55" s="18">
        <v>37000</v>
      </c>
      <c r="E55" s="18">
        <v>37000</v>
      </c>
      <c r="F55" s="18">
        <v>21000</v>
      </c>
      <c r="G55" s="18">
        <v>36000</v>
      </c>
      <c r="H55" s="1">
        <f t="shared" si="7"/>
        <v>31166.666666666668</v>
      </c>
      <c r="I55" s="1">
        <f t="shared" si="8"/>
        <v>30906.001666666667</v>
      </c>
      <c r="J55" s="1">
        <f t="shared" si="9"/>
        <v>30871.25</v>
      </c>
    </row>
    <row r="56" spans="1:10" x14ac:dyDescent="0.2">
      <c r="A56" s="17" t="s">
        <v>15</v>
      </c>
      <c r="B56" s="18">
        <v>21000</v>
      </c>
      <c r="C56" s="18">
        <v>30000</v>
      </c>
      <c r="D56" s="18">
        <v>28000</v>
      </c>
      <c r="E56" s="18">
        <v>36000</v>
      </c>
      <c r="F56" s="18">
        <v>24000</v>
      </c>
      <c r="G56" s="18">
        <v>27000</v>
      </c>
      <c r="H56" s="1">
        <f t="shared" si="7"/>
        <v>27666.666666666668</v>
      </c>
      <c r="I56" s="1">
        <f t="shared" si="8"/>
        <v>27406.001666666667</v>
      </c>
      <c r="J56" s="1">
        <f t="shared" si="9"/>
        <v>27371.25</v>
      </c>
    </row>
    <row r="57" spans="1:10" x14ac:dyDescent="0.2">
      <c r="A57" s="6" t="s">
        <v>16</v>
      </c>
      <c r="B57" s="18">
        <v>29000</v>
      </c>
      <c r="C57" s="18">
        <v>20000</v>
      </c>
      <c r="D57" s="18">
        <v>23000</v>
      </c>
      <c r="E57" s="18">
        <v>28000</v>
      </c>
      <c r="F57" s="18">
        <v>22000</v>
      </c>
      <c r="G57" s="18">
        <v>24000</v>
      </c>
      <c r="H57" s="1">
        <f t="shared" si="7"/>
        <v>24333.333333333332</v>
      </c>
      <c r="I57" s="1">
        <f t="shared" si="8"/>
        <v>24072.668333333331</v>
      </c>
      <c r="J57" s="1">
        <f t="shared" si="9"/>
        <v>24037.916666666664</v>
      </c>
    </row>
    <row r="60" spans="1:10" x14ac:dyDescent="0.2">
      <c r="A60" s="2" t="s">
        <v>28</v>
      </c>
    </row>
    <row r="61" spans="1:10" x14ac:dyDescent="0.2">
      <c r="A61" s="1" t="s">
        <v>29</v>
      </c>
      <c r="B61" s="1" t="s">
        <v>33</v>
      </c>
      <c r="C61" s="1" t="s">
        <v>36</v>
      </c>
      <c r="D61" s="1" t="s">
        <v>37</v>
      </c>
      <c r="E61" s="1" t="s">
        <v>30</v>
      </c>
      <c r="F61" s="1" t="s">
        <v>31</v>
      </c>
      <c r="G61" s="1" t="s">
        <v>32</v>
      </c>
    </row>
    <row r="62" spans="1:10" ht="15" x14ac:dyDescent="0.2">
      <c r="A62" s="7" t="s">
        <v>2</v>
      </c>
      <c r="B62" s="1">
        <v>175.14166666666659</v>
      </c>
      <c r="C62" s="1">
        <v>42.074999999999989</v>
      </c>
      <c r="D62" s="1">
        <v>115.46500000000003</v>
      </c>
      <c r="E62" s="1">
        <f>AVERAGE(B62:D62)</f>
        <v>110.89388888888887</v>
      </c>
      <c r="F62" s="1">
        <f>_xlfn.STDEV.S(B62:D62)/SQRT(3)</f>
        <v>38.480972514724876</v>
      </c>
      <c r="G62" s="1">
        <f>((E62-$E$62)/($E$63-$E$62))*100</f>
        <v>0</v>
      </c>
    </row>
    <row r="63" spans="1:10" x14ac:dyDescent="0.2">
      <c r="A63" s="8" t="s">
        <v>3</v>
      </c>
      <c r="B63" s="1">
        <v>60045.261666666673</v>
      </c>
      <c r="C63" s="1">
        <v>8842.1749999999993</v>
      </c>
      <c r="D63" s="1">
        <v>52204.583333333336</v>
      </c>
      <c r="E63" s="1">
        <f t="shared" ref="E63:E71" si="10">AVERAGE(B63:D63)</f>
        <v>40364.006666666675</v>
      </c>
      <c r="F63" s="1">
        <f t="shared" ref="F63:F71" si="11">_xlfn.STDEV.S(B63:D63)/SQRT(3)</f>
        <v>15922.609322364564</v>
      </c>
      <c r="G63" s="1">
        <f t="shared" ref="G63:G71" si="12">((E63-$E$62)/($E$63-$E$62))*100</f>
        <v>100</v>
      </c>
    </row>
    <row r="64" spans="1:10" x14ac:dyDescent="0.2">
      <c r="A64" s="6" t="s">
        <v>4</v>
      </c>
      <c r="B64" s="1">
        <v>60295.261666666673</v>
      </c>
      <c r="C64" s="1">
        <v>10453.700000000001</v>
      </c>
      <c r="D64" s="1">
        <v>53204.583333333336</v>
      </c>
      <c r="E64" s="1">
        <f t="shared" si="10"/>
        <v>41317.848333333335</v>
      </c>
      <c r="F64" s="1">
        <f t="shared" si="11"/>
        <v>15567.232349427675</v>
      </c>
      <c r="G64" s="1">
        <f t="shared" si="12"/>
        <v>102.36960970430403</v>
      </c>
    </row>
    <row r="65" spans="1:7" x14ac:dyDescent="0.2">
      <c r="A65" s="6" t="s">
        <v>39</v>
      </c>
      <c r="B65" s="1">
        <v>32628.594999999998</v>
      </c>
      <c r="C65" s="1">
        <v>5623.6</v>
      </c>
      <c r="D65" s="1">
        <v>29037.916666666664</v>
      </c>
      <c r="E65" s="1">
        <f t="shared" si="10"/>
        <v>22430.037222222221</v>
      </c>
      <c r="F65" s="1">
        <f t="shared" si="11"/>
        <v>8466.9060032131347</v>
      </c>
      <c r="G65" s="1">
        <f t="shared" si="12"/>
        <v>55.446999730303801</v>
      </c>
    </row>
    <row r="66" spans="1:7" x14ac:dyDescent="0.2">
      <c r="A66" s="6" t="s">
        <v>11</v>
      </c>
      <c r="B66" s="1">
        <v>48545.261666666673</v>
      </c>
      <c r="C66" s="1">
        <v>8743.2049999999999</v>
      </c>
      <c r="D66" s="1">
        <v>40037.916666666672</v>
      </c>
      <c r="E66" s="1">
        <f t="shared" si="10"/>
        <v>32442.127777777783</v>
      </c>
      <c r="F66" s="1">
        <f t="shared" si="11"/>
        <v>12101.280033637797</v>
      </c>
      <c r="G66" s="1">
        <f t="shared" si="12"/>
        <v>80.319835306594584</v>
      </c>
    </row>
    <row r="67" spans="1:7" x14ac:dyDescent="0.2">
      <c r="A67" s="6" t="s">
        <v>12</v>
      </c>
      <c r="B67" s="1">
        <v>52211.928333333337</v>
      </c>
      <c r="C67" s="1">
        <v>9370.7474999999995</v>
      </c>
      <c r="D67" s="1">
        <v>45871.25</v>
      </c>
      <c r="E67" s="1">
        <f t="shared" si="10"/>
        <v>35817.975277777783</v>
      </c>
      <c r="F67" s="1">
        <f t="shared" si="11"/>
        <v>13349.69342068631</v>
      </c>
      <c r="G67" s="1">
        <f t="shared" si="12"/>
        <v>88.706385481327089</v>
      </c>
    </row>
    <row r="68" spans="1:7" x14ac:dyDescent="0.2">
      <c r="A68" s="6" t="s">
        <v>13</v>
      </c>
      <c r="B68" s="1">
        <v>43378.595000000001</v>
      </c>
      <c r="C68" s="1">
        <v>5615.7549999999992</v>
      </c>
      <c r="D68" s="1">
        <v>41537.916666666672</v>
      </c>
      <c r="E68" s="1">
        <f t="shared" si="10"/>
        <v>30177.42222222222</v>
      </c>
      <c r="F68" s="1">
        <f t="shared" si="11"/>
        <v>12292.323440981238</v>
      </c>
      <c r="G68" s="1">
        <f t="shared" si="12"/>
        <v>74.693672758475259</v>
      </c>
    </row>
    <row r="69" spans="1:7" x14ac:dyDescent="0.2">
      <c r="A69" s="6" t="s">
        <v>14</v>
      </c>
      <c r="B69" s="1">
        <v>34461.928333333337</v>
      </c>
      <c r="C69" s="1">
        <v>5166.5499999999993</v>
      </c>
      <c r="D69" s="1">
        <v>30871.25</v>
      </c>
      <c r="E69" s="1">
        <f t="shared" si="10"/>
        <v>23499.909444444445</v>
      </c>
      <c r="F69" s="1">
        <f t="shared" si="11"/>
        <v>9225.0979057635232</v>
      </c>
      <c r="G69" s="1">
        <f t="shared" si="12"/>
        <v>58.104861814482447</v>
      </c>
    </row>
    <row r="70" spans="1:7" x14ac:dyDescent="0.2">
      <c r="A70" s="6" t="s">
        <v>15</v>
      </c>
      <c r="B70" s="1">
        <v>33961.928333333337</v>
      </c>
      <c r="C70" s="1">
        <v>5846.02</v>
      </c>
      <c r="D70" s="1">
        <v>27371.25</v>
      </c>
      <c r="E70" s="1">
        <f t="shared" si="10"/>
        <v>22393.066111111111</v>
      </c>
      <c r="F70" s="1">
        <f t="shared" si="11"/>
        <v>8489.4603573253407</v>
      </c>
      <c r="G70" s="1">
        <f t="shared" si="12"/>
        <v>55.355153141158716</v>
      </c>
    </row>
    <row r="71" spans="1:7" x14ac:dyDescent="0.2">
      <c r="A71" s="6" t="s">
        <v>16</v>
      </c>
      <c r="B71" s="1">
        <v>27378.595000000001</v>
      </c>
      <c r="C71" s="1">
        <v>2766.1374999999998</v>
      </c>
      <c r="D71" s="1">
        <v>24037.916666666664</v>
      </c>
      <c r="E71" s="1">
        <f t="shared" si="10"/>
        <v>18060.883055555558</v>
      </c>
      <c r="F71" s="1">
        <f t="shared" si="11"/>
        <v>7707.9388541639446</v>
      </c>
      <c r="G71" s="1">
        <f t="shared" si="12"/>
        <v>44.592797744019876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1"/>
  <sheetViews>
    <sheetView workbookViewId="0">
      <selection activeCell="B133" sqref="B133"/>
    </sheetView>
  </sheetViews>
  <sheetFormatPr baseColWidth="10" defaultColWidth="10.83203125" defaultRowHeight="14" x14ac:dyDescent="0.2"/>
  <cols>
    <col min="1" max="1" width="50.83203125" style="2" customWidth="1"/>
    <col min="2" max="8" width="10.83203125" style="2"/>
    <col min="9" max="9" width="23.83203125" style="2" customWidth="1"/>
    <col min="10" max="10" width="17.83203125" style="2" customWidth="1"/>
    <col min="11" max="16384" width="10.83203125" style="2"/>
  </cols>
  <sheetData>
    <row r="1" spans="1:10" ht="15.75" x14ac:dyDescent="0.25">
      <c r="A1" t="s">
        <v>99</v>
      </c>
    </row>
    <row r="3" spans="1:10" ht="15" x14ac:dyDescent="0.2">
      <c r="A3" s="11" t="s">
        <v>88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46</v>
      </c>
      <c r="I3" s="6" t="s">
        <v>18</v>
      </c>
      <c r="J3" s="6" t="s">
        <v>20</v>
      </c>
    </row>
    <row r="4" spans="1:10" ht="12.75" x14ac:dyDescent="0.2">
      <c r="A4" s="6" t="s">
        <v>0</v>
      </c>
      <c r="B4" s="1">
        <v>264.81</v>
      </c>
      <c r="C4" s="1">
        <v>252.11</v>
      </c>
      <c r="D4" s="1">
        <v>273.3</v>
      </c>
      <c r="E4" s="1">
        <v>262.89</v>
      </c>
      <c r="F4" s="1">
        <v>251.49</v>
      </c>
      <c r="G4" s="1">
        <v>274.76</v>
      </c>
      <c r="H4" s="1">
        <f>SUM(B4:G4)</f>
        <v>1579.3600000000001</v>
      </c>
      <c r="I4" s="1">
        <f>H4-$H$4</f>
        <v>0</v>
      </c>
      <c r="J4" s="1">
        <f>I4-$I$5</f>
        <v>-262.80999999999972</v>
      </c>
    </row>
    <row r="5" spans="1:10" ht="12.75" x14ac:dyDescent="0.2">
      <c r="A5" s="6" t="s">
        <v>80</v>
      </c>
      <c r="B5" s="1">
        <v>318.42</v>
      </c>
      <c r="C5" s="1">
        <v>309.7</v>
      </c>
      <c r="D5" s="1">
        <v>309.39</v>
      </c>
      <c r="E5" s="1">
        <v>294.88</v>
      </c>
      <c r="F5" s="1">
        <v>300.08</v>
      </c>
      <c r="G5" s="1">
        <v>309.7</v>
      </c>
      <c r="H5" s="1">
        <f t="shared" ref="H5:H10" si="0">SUM(B5:G5)</f>
        <v>1842.1699999999998</v>
      </c>
      <c r="I5" s="1">
        <f t="shared" ref="I5:I10" si="1">H5-$H$4</f>
        <v>262.80999999999972</v>
      </c>
      <c r="J5" s="1">
        <f t="shared" ref="J5:J10" si="2">I5-$I$5</f>
        <v>0</v>
      </c>
    </row>
    <row r="6" spans="1:10" ht="12.75" x14ac:dyDescent="0.2">
      <c r="A6" s="7" t="s">
        <v>2</v>
      </c>
      <c r="B6" s="1">
        <v>1858.8</v>
      </c>
      <c r="C6" s="1">
        <v>618.11</v>
      </c>
      <c r="D6" s="1">
        <v>662.26</v>
      </c>
      <c r="E6" s="1">
        <v>739.78</v>
      </c>
      <c r="F6" s="1">
        <v>640.01</v>
      </c>
      <c r="G6" s="1">
        <v>615.91</v>
      </c>
      <c r="H6" s="1">
        <f t="shared" si="0"/>
        <v>5134.87</v>
      </c>
      <c r="I6" s="1">
        <f t="shared" si="1"/>
        <v>3555.5099999999998</v>
      </c>
      <c r="J6" s="1">
        <f t="shared" si="2"/>
        <v>3292.7</v>
      </c>
    </row>
    <row r="7" spans="1:10" ht="12.75" x14ac:dyDescent="0.2">
      <c r="A7" s="8" t="s">
        <v>3</v>
      </c>
      <c r="B7" s="1">
        <v>9308.7999999999993</v>
      </c>
      <c r="C7" s="1">
        <v>8754.7999999999993</v>
      </c>
      <c r="D7" s="1">
        <v>8755.2999999999993</v>
      </c>
      <c r="E7" s="1">
        <v>8754.7999999999993</v>
      </c>
      <c r="F7" s="1">
        <v>9547.6</v>
      </c>
      <c r="G7" s="1">
        <v>8697.4</v>
      </c>
      <c r="H7" s="1">
        <f t="shared" si="0"/>
        <v>53818.7</v>
      </c>
      <c r="I7" s="1">
        <f t="shared" si="1"/>
        <v>52239.34</v>
      </c>
      <c r="J7" s="1">
        <f t="shared" si="2"/>
        <v>51976.53</v>
      </c>
    </row>
    <row r="8" spans="1:10" x14ac:dyDescent="0.2">
      <c r="A8" s="6" t="s">
        <v>38</v>
      </c>
      <c r="B8" s="1">
        <v>3722.61</v>
      </c>
      <c r="C8" s="1">
        <v>2270.5500000000002</v>
      </c>
      <c r="D8" s="1">
        <v>2431.1</v>
      </c>
      <c r="E8" s="1">
        <v>3019.66</v>
      </c>
      <c r="F8" s="1">
        <v>3083.99</v>
      </c>
      <c r="G8" s="1">
        <v>3330.51</v>
      </c>
      <c r="H8" s="1">
        <f t="shared" si="0"/>
        <v>17858.419999999998</v>
      </c>
      <c r="I8" s="1">
        <f t="shared" si="1"/>
        <v>16279.059999999998</v>
      </c>
      <c r="J8" s="1">
        <f t="shared" si="2"/>
        <v>16016.249999999998</v>
      </c>
    </row>
    <row r="9" spans="1:10" x14ac:dyDescent="0.2">
      <c r="A9" s="6" t="s">
        <v>40</v>
      </c>
      <c r="B9" s="1">
        <v>1214.7</v>
      </c>
      <c r="C9" s="1">
        <v>1325.67</v>
      </c>
      <c r="D9" s="1">
        <v>2283.14</v>
      </c>
      <c r="E9" s="1">
        <v>1016.77</v>
      </c>
      <c r="F9" s="1">
        <v>2634.43</v>
      </c>
      <c r="G9" s="1">
        <v>2133.81</v>
      </c>
      <c r="H9" s="1">
        <f t="shared" si="0"/>
        <v>10608.52</v>
      </c>
      <c r="I9" s="1">
        <f t="shared" si="1"/>
        <v>9029.16</v>
      </c>
      <c r="J9" s="1">
        <f t="shared" si="2"/>
        <v>8766.35</v>
      </c>
    </row>
    <row r="10" spans="1:10" x14ac:dyDescent="0.2">
      <c r="A10" s="6" t="s">
        <v>41</v>
      </c>
      <c r="B10" s="1">
        <v>2710.95</v>
      </c>
      <c r="C10" s="1">
        <v>1594.16</v>
      </c>
      <c r="D10" s="1">
        <v>2587.7600000000002</v>
      </c>
      <c r="E10" s="1">
        <v>2523.4</v>
      </c>
      <c r="F10" s="1">
        <v>1908.4</v>
      </c>
      <c r="G10" s="1">
        <v>2890.88</v>
      </c>
      <c r="H10" s="1">
        <f t="shared" si="0"/>
        <v>14215.55</v>
      </c>
      <c r="I10" s="1">
        <f t="shared" si="1"/>
        <v>12636.189999999999</v>
      </c>
      <c r="J10" s="1">
        <f t="shared" si="2"/>
        <v>12373.38</v>
      </c>
    </row>
    <row r="11" spans="1:10" x14ac:dyDescent="0.2">
      <c r="I11" s="2" t="s">
        <v>69</v>
      </c>
      <c r="J11" s="5">
        <f>AVERAGE(J8:J10)</f>
        <v>12385.326666666666</v>
      </c>
    </row>
    <row r="12" spans="1:10" ht="15" x14ac:dyDescent="0.2">
      <c r="A12" s="11" t="s">
        <v>89</v>
      </c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  <c r="G12" s="6" t="s">
        <v>10</v>
      </c>
      <c r="H12" s="6" t="s">
        <v>46</v>
      </c>
      <c r="I12" s="6" t="s">
        <v>18</v>
      </c>
      <c r="J12" s="6" t="s">
        <v>20</v>
      </c>
    </row>
    <row r="13" spans="1:10" ht="12.75" x14ac:dyDescent="0.2">
      <c r="A13" s="6" t="s">
        <v>80</v>
      </c>
      <c r="B13" s="1">
        <v>260.07</v>
      </c>
      <c r="C13" s="1">
        <v>277.85000000000002</v>
      </c>
      <c r="D13" s="1">
        <v>278.69</v>
      </c>
      <c r="E13" s="1">
        <v>277.68</v>
      </c>
      <c r="F13" s="1">
        <v>260.14</v>
      </c>
      <c r="G13" s="1">
        <v>272.14</v>
      </c>
      <c r="H13" s="1">
        <f>SUM(B13:G13)</f>
        <v>1626.5700000000002</v>
      </c>
      <c r="I13" s="1">
        <f>H13-$H$13</f>
        <v>0</v>
      </c>
      <c r="J13" s="1">
        <f>I13-$I$14</f>
        <v>-227.46000000000004</v>
      </c>
    </row>
    <row r="14" spans="1:10" ht="12.75" x14ac:dyDescent="0.2">
      <c r="A14" s="6" t="s">
        <v>1</v>
      </c>
      <c r="B14" s="1">
        <v>303.47000000000003</v>
      </c>
      <c r="C14" s="1">
        <v>308.63</v>
      </c>
      <c r="D14" s="1">
        <v>302.18</v>
      </c>
      <c r="E14" s="1">
        <v>313.70999999999998</v>
      </c>
      <c r="F14" s="1">
        <v>312.17</v>
      </c>
      <c r="G14" s="1">
        <v>313.87</v>
      </c>
      <c r="H14" s="1">
        <f t="shared" ref="H14:H20" si="3">SUM(B14:G14)</f>
        <v>1854.0300000000002</v>
      </c>
      <c r="I14" s="1">
        <f t="shared" ref="I14:I20" si="4">H14-$H$13</f>
        <v>227.46000000000004</v>
      </c>
      <c r="J14" s="1">
        <f t="shared" ref="J14:J20" si="5">I14-$I$14</f>
        <v>0</v>
      </c>
    </row>
    <row r="15" spans="1:10" ht="12.75" x14ac:dyDescent="0.2">
      <c r="A15" s="7" t="s">
        <v>2</v>
      </c>
      <c r="B15" s="1">
        <v>422.84</v>
      </c>
      <c r="C15" s="1">
        <v>425.21</v>
      </c>
      <c r="D15" s="1">
        <v>412.95</v>
      </c>
      <c r="E15" s="1">
        <v>405.1</v>
      </c>
      <c r="F15" s="1">
        <v>572.82000000000005</v>
      </c>
      <c r="G15" s="1">
        <v>608.54</v>
      </c>
      <c r="H15" s="1">
        <f t="shared" si="3"/>
        <v>2847.46</v>
      </c>
      <c r="I15" s="1">
        <f t="shared" si="4"/>
        <v>1220.8899999999999</v>
      </c>
      <c r="J15" s="1">
        <f t="shared" si="5"/>
        <v>993.42999999999984</v>
      </c>
    </row>
    <row r="16" spans="1:10" ht="12.75" x14ac:dyDescent="0.2">
      <c r="A16" s="8" t="s">
        <v>3</v>
      </c>
      <c r="B16" s="1">
        <v>7457.5</v>
      </c>
      <c r="C16" s="1">
        <v>7766</v>
      </c>
      <c r="D16" s="1">
        <v>6097.2</v>
      </c>
      <c r="E16" s="1">
        <v>5930.6</v>
      </c>
      <c r="F16" s="1">
        <v>7296</v>
      </c>
      <c r="G16" s="1">
        <v>7134.2</v>
      </c>
      <c r="H16" s="1">
        <f t="shared" si="3"/>
        <v>41681.5</v>
      </c>
      <c r="I16" s="1">
        <f t="shared" si="4"/>
        <v>40054.93</v>
      </c>
      <c r="J16" s="1">
        <f t="shared" si="5"/>
        <v>39827.47</v>
      </c>
    </row>
    <row r="17" spans="1:10" x14ac:dyDescent="0.2">
      <c r="A17" s="6" t="s">
        <v>38</v>
      </c>
      <c r="B17" s="1">
        <v>5536.6</v>
      </c>
      <c r="C17" s="1">
        <v>5657.4</v>
      </c>
      <c r="D17" s="1">
        <v>5640.25</v>
      </c>
      <c r="E17" s="1">
        <v>5689.4</v>
      </c>
      <c r="F17" s="1">
        <v>5410.6</v>
      </c>
      <c r="G17" s="1">
        <v>5663.4</v>
      </c>
      <c r="H17" s="1">
        <f t="shared" si="3"/>
        <v>33597.65</v>
      </c>
      <c r="I17" s="1">
        <f t="shared" si="4"/>
        <v>31971.08</v>
      </c>
      <c r="J17" s="1">
        <f t="shared" si="5"/>
        <v>31743.620000000003</v>
      </c>
    </row>
    <row r="18" spans="1:10" x14ac:dyDescent="0.2">
      <c r="A18" s="6" t="s">
        <v>40</v>
      </c>
      <c r="B18" s="1">
        <v>6067.1</v>
      </c>
      <c r="C18" s="1">
        <v>5533.8</v>
      </c>
      <c r="D18" s="1">
        <v>6003.4</v>
      </c>
      <c r="E18" s="1">
        <v>5536.6</v>
      </c>
      <c r="F18" s="1">
        <v>6800.4</v>
      </c>
      <c r="G18" s="1">
        <v>6513.81</v>
      </c>
      <c r="H18" s="1">
        <f t="shared" si="3"/>
        <v>36455.11</v>
      </c>
      <c r="I18" s="1">
        <f t="shared" si="4"/>
        <v>34828.54</v>
      </c>
      <c r="J18" s="1">
        <f t="shared" si="5"/>
        <v>34601.08</v>
      </c>
    </row>
    <row r="19" spans="1:10" x14ac:dyDescent="0.2">
      <c r="A19" s="6" t="s">
        <v>41</v>
      </c>
      <c r="B19" s="1">
        <v>5754.3</v>
      </c>
      <c r="C19" s="1">
        <v>5691.03</v>
      </c>
      <c r="D19" s="1">
        <v>5985.44</v>
      </c>
      <c r="E19" s="1">
        <v>5713.19</v>
      </c>
      <c r="F19" s="1">
        <v>5778.95</v>
      </c>
      <c r="G19" s="1">
        <v>6581</v>
      </c>
      <c r="H19" s="1">
        <f t="shared" si="3"/>
        <v>35503.910000000003</v>
      </c>
      <c r="I19" s="1">
        <f t="shared" si="4"/>
        <v>33877.340000000004</v>
      </c>
      <c r="J19" s="1">
        <f t="shared" si="5"/>
        <v>33649.880000000005</v>
      </c>
    </row>
    <row r="20" spans="1:10" x14ac:dyDescent="0.2">
      <c r="A20" s="6" t="s">
        <v>42</v>
      </c>
      <c r="B20" s="1">
        <v>6310.5</v>
      </c>
      <c r="C20" s="1">
        <v>6370.85</v>
      </c>
      <c r="D20" s="1">
        <v>6349.9</v>
      </c>
      <c r="E20" s="1">
        <v>6451.9</v>
      </c>
      <c r="F20" s="1">
        <v>6600.71</v>
      </c>
      <c r="G20" s="1">
        <v>6319.6</v>
      </c>
      <c r="H20" s="1">
        <f t="shared" si="3"/>
        <v>38403.46</v>
      </c>
      <c r="I20" s="1">
        <f t="shared" si="4"/>
        <v>36776.89</v>
      </c>
      <c r="J20" s="1">
        <f t="shared" si="5"/>
        <v>36549.43</v>
      </c>
    </row>
    <row r="21" spans="1:10" x14ac:dyDescent="0.2">
      <c r="I21" s="2" t="s">
        <v>69</v>
      </c>
      <c r="J21" s="1">
        <f>AVERAGE(J17:J20)</f>
        <v>34136.002500000002</v>
      </c>
    </row>
    <row r="22" spans="1:10" ht="15" x14ac:dyDescent="0.2">
      <c r="A22" s="11" t="s">
        <v>90</v>
      </c>
      <c r="B22" s="6" t="s">
        <v>5</v>
      </c>
      <c r="C22" s="6" t="s">
        <v>6</v>
      </c>
      <c r="D22" s="6" t="s">
        <v>7</v>
      </c>
      <c r="E22" s="6" t="s">
        <v>8</v>
      </c>
      <c r="F22" s="6" t="s">
        <v>9</v>
      </c>
      <c r="G22" s="6" t="s">
        <v>10</v>
      </c>
      <c r="H22" s="6" t="s">
        <v>46</v>
      </c>
      <c r="I22" s="6" t="s">
        <v>18</v>
      </c>
      <c r="J22" s="6" t="s">
        <v>20</v>
      </c>
    </row>
    <row r="23" spans="1:10" ht="12.75" x14ac:dyDescent="0.2">
      <c r="A23" s="6" t="s">
        <v>0</v>
      </c>
      <c r="B23" s="1">
        <v>266.94</v>
      </c>
      <c r="C23" s="1">
        <v>257.08</v>
      </c>
      <c r="D23" s="1">
        <v>262.45999999999998</v>
      </c>
      <c r="E23" s="1">
        <v>247.63</v>
      </c>
      <c r="F23" s="1">
        <v>230.68</v>
      </c>
      <c r="G23" s="1">
        <v>263.37</v>
      </c>
      <c r="H23" s="1">
        <f>SUM(B23:G23)</f>
        <v>1528.1600000000003</v>
      </c>
      <c r="I23" s="1">
        <f>H23-$H$23</f>
        <v>0</v>
      </c>
      <c r="J23" s="1">
        <f>I23-$I$24</f>
        <v>-288.96999999999957</v>
      </c>
    </row>
    <row r="24" spans="1:10" ht="12.75" x14ac:dyDescent="0.2">
      <c r="A24" s="6" t="s">
        <v>80</v>
      </c>
      <c r="B24" s="1">
        <v>323.02</v>
      </c>
      <c r="C24" s="1">
        <v>307.01</v>
      </c>
      <c r="D24" s="1">
        <v>261.25</v>
      </c>
      <c r="E24" s="1">
        <v>309.95</v>
      </c>
      <c r="F24" s="1">
        <v>309.87</v>
      </c>
      <c r="G24" s="1">
        <v>306.02999999999997</v>
      </c>
      <c r="H24" s="1">
        <f t="shared" ref="H24:H34" si="6">SUM(B24:G24)</f>
        <v>1817.1299999999999</v>
      </c>
      <c r="I24" s="1">
        <f t="shared" ref="I24:I34" si="7">H24-$H$23</f>
        <v>288.96999999999957</v>
      </c>
      <c r="J24" s="1">
        <f t="shared" ref="J24:J34" si="8">I24-$I$24</f>
        <v>0</v>
      </c>
    </row>
    <row r="25" spans="1:10" ht="12.75" x14ac:dyDescent="0.2">
      <c r="A25" s="7" t="s">
        <v>2</v>
      </c>
      <c r="B25" s="1">
        <v>572.16</v>
      </c>
      <c r="C25" s="1">
        <v>422.9</v>
      </c>
      <c r="D25" s="1">
        <v>426.69</v>
      </c>
      <c r="E25" s="1">
        <v>416.29</v>
      </c>
      <c r="F25" s="1">
        <v>412.54</v>
      </c>
      <c r="G25" s="1">
        <v>412.51</v>
      </c>
      <c r="H25" s="1">
        <f t="shared" si="6"/>
        <v>2663.09</v>
      </c>
      <c r="I25" s="1">
        <f t="shared" si="7"/>
        <v>1134.9299999999998</v>
      </c>
      <c r="J25" s="1">
        <f t="shared" si="8"/>
        <v>845.96000000000026</v>
      </c>
    </row>
    <row r="26" spans="1:10" ht="12.75" x14ac:dyDescent="0.2">
      <c r="A26" s="7" t="s">
        <v>2</v>
      </c>
      <c r="B26" s="1">
        <v>307.5</v>
      </c>
      <c r="C26" s="1">
        <v>379.5</v>
      </c>
      <c r="D26" s="1">
        <v>410.53</v>
      </c>
      <c r="E26" s="1">
        <v>411.93</v>
      </c>
      <c r="F26" s="1">
        <v>342.15</v>
      </c>
      <c r="G26" s="1">
        <v>331.65</v>
      </c>
      <c r="H26" s="1">
        <f t="shared" si="6"/>
        <v>2183.2600000000002</v>
      </c>
      <c r="I26" s="1">
        <f t="shared" si="7"/>
        <v>655.09999999999991</v>
      </c>
      <c r="J26" s="1">
        <f t="shared" si="8"/>
        <v>366.13000000000034</v>
      </c>
    </row>
    <row r="27" spans="1:10" ht="12.75" x14ac:dyDescent="0.2">
      <c r="A27" s="9"/>
      <c r="I27" s="2" t="s">
        <v>47</v>
      </c>
      <c r="J27" s="5">
        <f>AVERAGE(J25:J26)</f>
        <v>606.0450000000003</v>
      </c>
    </row>
    <row r="28" spans="1:10" ht="12.75" x14ac:dyDescent="0.2">
      <c r="A28" s="8" t="s">
        <v>3</v>
      </c>
      <c r="B28" s="1">
        <v>6150.8</v>
      </c>
      <c r="C28" s="1">
        <v>6059.7</v>
      </c>
      <c r="D28" s="1">
        <v>7723.6</v>
      </c>
      <c r="E28" s="1">
        <v>6913.8</v>
      </c>
      <c r="F28" s="1">
        <v>7003.4</v>
      </c>
      <c r="G28" s="1">
        <v>6766.8</v>
      </c>
      <c r="H28" s="1">
        <f t="shared" si="6"/>
        <v>40618.1</v>
      </c>
      <c r="I28" s="1">
        <f t="shared" si="7"/>
        <v>39089.939999999995</v>
      </c>
      <c r="J28" s="1">
        <f t="shared" si="8"/>
        <v>38800.969999999994</v>
      </c>
    </row>
    <row r="29" spans="1:10" ht="12.75" x14ac:dyDescent="0.2">
      <c r="A29" s="8" t="s">
        <v>3</v>
      </c>
      <c r="B29" s="1">
        <v>5993</v>
      </c>
      <c r="C29" s="1">
        <v>7495</v>
      </c>
      <c r="D29" s="1">
        <v>6539.2</v>
      </c>
      <c r="E29" s="1">
        <v>6073.3</v>
      </c>
      <c r="F29" s="1">
        <v>6569</v>
      </c>
      <c r="G29" s="1">
        <v>6128.1</v>
      </c>
      <c r="H29" s="1">
        <f t="shared" si="6"/>
        <v>38797.599999999999</v>
      </c>
      <c r="I29" s="1">
        <f t="shared" si="7"/>
        <v>37269.439999999995</v>
      </c>
      <c r="J29" s="1">
        <f t="shared" si="8"/>
        <v>36980.469999999994</v>
      </c>
    </row>
    <row r="30" spans="1:10" ht="12.75" x14ac:dyDescent="0.2">
      <c r="A30" s="10"/>
      <c r="I30" s="2" t="s">
        <v>47</v>
      </c>
      <c r="J30" s="5">
        <f>AVERAGE(J28:J29)</f>
        <v>37890.719999999994</v>
      </c>
    </row>
    <row r="31" spans="1:10" x14ac:dyDescent="0.2">
      <c r="A31" s="6" t="s">
        <v>38</v>
      </c>
      <c r="B31" s="1">
        <v>5807.9</v>
      </c>
      <c r="C31" s="1">
        <v>5615.4</v>
      </c>
      <c r="D31" s="1">
        <v>6518.6</v>
      </c>
      <c r="E31" s="1">
        <v>6311.3</v>
      </c>
      <c r="F31" s="1">
        <v>6390.7</v>
      </c>
      <c r="G31" s="1">
        <v>6271.4</v>
      </c>
      <c r="H31" s="1">
        <f t="shared" si="6"/>
        <v>36915.300000000003</v>
      </c>
      <c r="I31" s="1">
        <f t="shared" si="7"/>
        <v>35387.14</v>
      </c>
      <c r="J31" s="1">
        <f t="shared" si="8"/>
        <v>35098.17</v>
      </c>
    </row>
    <row r="32" spans="1:10" x14ac:dyDescent="0.2">
      <c r="A32" s="6" t="s">
        <v>40</v>
      </c>
      <c r="B32" s="1">
        <v>6307.6</v>
      </c>
      <c r="C32" s="1">
        <v>6733.4</v>
      </c>
      <c r="D32" s="1">
        <v>6405.5</v>
      </c>
      <c r="E32" s="1">
        <v>6531.44</v>
      </c>
      <c r="F32" s="1">
        <v>6760.5</v>
      </c>
      <c r="G32" s="1">
        <v>6890.8</v>
      </c>
      <c r="H32" s="1">
        <f t="shared" si="6"/>
        <v>39629.24</v>
      </c>
      <c r="I32" s="1">
        <f t="shared" si="7"/>
        <v>38101.079999999994</v>
      </c>
      <c r="J32" s="1">
        <f t="shared" si="8"/>
        <v>37812.109999999993</v>
      </c>
    </row>
    <row r="33" spans="1:10" x14ac:dyDescent="0.2">
      <c r="A33" s="6" t="s">
        <v>41</v>
      </c>
      <c r="B33" s="1">
        <v>5980.3</v>
      </c>
      <c r="C33" s="1">
        <v>5980.7</v>
      </c>
      <c r="D33" s="1">
        <v>5784.7</v>
      </c>
      <c r="E33" s="1">
        <v>5981.2</v>
      </c>
      <c r="F33" s="1">
        <v>5579.5</v>
      </c>
      <c r="G33" s="1">
        <v>6882.4</v>
      </c>
      <c r="H33" s="1">
        <f t="shared" si="6"/>
        <v>36188.800000000003</v>
      </c>
      <c r="I33" s="1">
        <f t="shared" si="7"/>
        <v>34660.639999999999</v>
      </c>
      <c r="J33" s="1">
        <f t="shared" si="8"/>
        <v>34371.67</v>
      </c>
    </row>
    <row r="34" spans="1:10" x14ac:dyDescent="0.2">
      <c r="A34" s="6" t="s">
        <v>42</v>
      </c>
      <c r="B34" s="1">
        <v>6391.9</v>
      </c>
      <c r="C34" s="1">
        <v>6393.1</v>
      </c>
      <c r="D34" s="1">
        <v>6118.5</v>
      </c>
      <c r="E34" s="1">
        <v>5935.1</v>
      </c>
      <c r="F34" s="1">
        <v>6306.03</v>
      </c>
      <c r="G34" s="1">
        <v>6345.3</v>
      </c>
      <c r="H34" s="1">
        <f t="shared" si="6"/>
        <v>37489.93</v>
      </c>
      <c r="I34" s="1">
        <f t="shared" si="7"/>
        <v>35961.769999999997</v>
      </c>
      <c r="J34" s="1">
        <f t="shared" si="8"/>
        <v>35672.799999999996</v>
      </c>
    </row>
    <row r="35" spans="1:10" x14ac:dyDescent="0.2">
      <c r="I35" s="2" t="s">
        <v>69</v>
      </c>
      <c r="J35" s="1">
        <f>AVERAGE(J31:J34)</f>
        <v>35738.6875</v>
      </c>
    </row>
    <row r="37" spans="1:10" x14ac:dyDescent="0.2">
      <c r="A37" s="2" t="s">
        <v>63</v>
      </c>
    </row>
    <row r="38" spans="1:10" ht="12.75" x14ac:dyDescent="0.2">
      <c r="A38" s="1" t="s">
        <v>29</v>
      </c>
      <c r="B38" s="1" t="s">
        <v>43</v>
      </c>
      <c r="C38" s="1" t="s">
        <v>44</v>
      </c>
      <c r="D38" s="1" t="s">
        <v>45</v>
      </c>
      <c r="E38" s="1" t="s">
        <v>30</v>
      </c>
      <c r="F38" s="1" t="s">
        <v>31</v>
      </c>
      <c r="G38" s="1" t="s">
        <v>32</v>
      </c>
    </row>
    <row r="39" spans="1:10" ht="12.75" x14ac:dyDescent="0.2">
      <c r="A39" s="7" t="s">
        <v>2</v>
      </c>
      <c r="B39" s="1">
        <v>3292.7</v>
      </c>
      <c r="C39" s="1">
        <v>993.42999999999984</v>
      </c>
      <c r="D39" s="1">
        <v>606.0450000000003</v>
      </c>
      <c r="E39" s="1">
        <f>AVERAGE(B39:D39)</f>
        <v>1630.7249999999997</v>
      </c>
      <c r="F39" s="1">
        <f>_xlfn.STDEV.S(B39:D39)/SQRT(3)</f>
        <v>838.47827640812102</v>
      </c>
      <c r="G39" s="1">
        <f>((E39-$E$39)/($E$40-$E$39))*100</f>
        <v>0</v>
      </c>
    </row>
    <row r="40" spans="1:10" ht="12.75" x14ac:dyDescent="0.2">
      <c r="A40" s="8" t="s">
        <v>3</v>
      </c>
      <c r="B40" s="1">
        <v>51976.53</v>
      </c>
      <c r="C40" s="1">
        <v>39827.47</v>
      </c>
      <c r="D40" s="1">
        <v>37890.719999999994</v>
      </c>
      <c r="E40" s="1">
        <f t="shared" ref="E40:E41" si="9">AVERAGE(B40:D40)</f>
        <v>43231.573333333334</v>
      </c>
      <c r="F40" s="1">
        <f t="shared" ref="F40:F41" si="10">_xlfn.STDEV.S(B40:D40)/SQRT(3)</f>
        <v>4408.07783003858</v>
      </c>
      <c r="G40" s="1">
        <f t="shared" ref="G40:G41" si="11">((E40-$E$39)/($E$40-$E$39))*100</f>
        <v>100</v>
      </c>
    </row>
    <row r="41" spans="1:10" x14ac:dyDescent="0.2">
      <c r="A41" s="6" t="s">
        <v>100</v>
      </c>
      <c r="B41" s="1">
        <v>12385.326666666666</v>
      </c>
      <c r="C41" s="1">
        <v>34136.002500000002</v>
      </c>
      <c r="D41" s="1">
        <v>35738.6875</v>
      </c>
      <c r="E41" s="1">
        <f t="shared" si="9"/>
        <v>27420.005555555555</v>
      </c>
      <c r="F41" s="1">
        <f t="shared" si="10"/>
        <v>7531.5630686533123</v>
      </c>
      <c r="G41" s="1">
        <f t="shared" si="11"/>
        <v>61.992198690072122</v>
      </c>
    </row>
    <row r="46" spans="1:10" ht="12.75" x14ac:dyDescent="0.2">
      <c r="A46" s="11" t="s">
        <v>87</v>
      </c>
      <c r="B46" s="6" t="s">
        <v>5</v>
      </c>
      <c r="C46" s="6" t="s">
        <v>6</v>
      </c>
      <c r="D46" s="6" t="s">
        <v>7</v>
      </c>
      <c r="E46" s="6" t="s">
        <v>8</v>
      </c>
      <c r="F46" s="6" t="s">
        <v>9</v>
      </c>
      <c r="G46" s="6" t="s">
        <v>10</v>
      </c>
      <c r="H46" s="12" t="s">
        <v>46</v>
      </c>
      <c r="I46" s="13" t="s">
        <v>18</v>
      </c>
      <c r="J46" s="13" t="s">
        <v>20</v>
      </c>
    </row>
    <row r="47" spans="1:10" ht="12.75" x14ac:dyDescent="0.2">
      <c r="A47" s="6" t="s">
        <v>0</v>
      </c>
      <c r="B47" s="1">
        <v>289.16000000000003</v>
      </c>
      <c r="C47" s="1">
        <v>282.19</v>
      </c>
      <c r="D47" s="1">
        <v>281.22000000000003</v>
      </c>
      <c r="E47" s="1">
        <v>293.32</v>
      </c>
      <c r="F47" s="1">
        <v>284.20999999999998</v>
      </c>
      <c r="G47" s="1">
        <v>283.08999999999997</v>
      </c>
      <c r="H47" s="1">
        <f>SUM(B47:G47)</f>
        <v>1713.19</v>
      </c>
      <c r="I47" s="1">
        <f>H47-$H$47</f>
        <v>0</v>
      </c>
      <c r="J47" s="1">
        <f>I47-$I$48</f>
        <v>-215.94000000000005</v>
      </c>
    </row>
    <row r="48" spans="1:10" ht="12.75" x14ac:dyDescent="0.2">
      <c r="A48" s="6" t="s">
        <v>80</v>
      </c>
      <c r="B48" s="1">
        <v>337.69</v>
      </c>
      <c r="C48" s="1">
        <v>335.76</v>
      </c>
      <c r="D48" s="1">
        <v>332.11</v>
      </c>
      <c r="E48" s="1">
        <v>312.67</v>
      </c>
      <c r="F48" s="1">
        <v>303.45</v>
      </c>
      <c r="G48" s="1">
        <v>307.45</v>
      </c>
      <c r="H48" s="1">
        <f t="shared" ref="H48:H70" si="12">SUM(B48:G48)</f>
        <v>1929.13</v>
      </c>
      <c r="I48" s="1">
        <f t="shared" ref="I48:I70" si="13">H48-$H$47</f>
        <v>215.94000000000005</v>
      </c>
      <c r="J48" s="1">
        <f t="shared" ref="J48:J76" si="14">I48-$I$48</f>
        <v>0</v>
      </c>
    </row>
    <row r="49" spans="1:10" ht="12.75" x14ac:dyDescent="0.2">
      <c r="A49" s="7" t="s">
        <v>2</v>
      </c>
      <c r="B49" s="1">
        <v>502.72</v>
      </c>
      <c r="C49" s="1">
        <v>592.99</v>
      </c>
      <c r="D49" s="1">
        <v>414.54</v>
      </c>
      <c r="E49" s="1">
        <v>460.62</v>
      </c>
      <c r="F49" s="1">
        <v>460</v>
      </c>
      <c r="G49" s="1">
        <v>524.70000000000005</v>
      </c>
      <c r="H49" s="1">
        <f t="shared" si="12"/>
        <v>2955.5699999999997</v>
      </c>
      <c r="I49" s="1">
        <f t="shared" si="13"/>
        <v>1242.3799999999997</v>
      </c>
      <c r="J49" s="1">
        <f t="shared" si="14"/>
        <v>1026.4399999999996</v>
      </c>
    </row>
    <row r="50" spans="1:10" ht="12.75" x14ac:dyDescent="0.2">
      <c r="A50" s="8" t="s">
        <v>3</v>
      </c>
      <c r="B50" s="1">
        <v>6808.7</v>
      </c>
      <c r="C50" s="1">
        <v>7243</v>
      </c>
      <c r="D50" s="1">
        <v>6835.7</v>
      </c>
      <c r="E50" s="1">
        <v>8809.2999999999993</v>
      </c>
      <c r="F50" s="1">
        <v>8808.7000000000007</v>
      </c>
      <c r="G50" s="1">
        <v>8555.6</v>
      </c>
      <c r="H50" s="1">
        <f t="shared" si="12"/>
        <v>47061</v>
      </c>
      <c r="I50" s="1">
        <f t="shared" si="13"/>
        <v>45347.81</v>
      </c>
      <c r="J50" s="1">
        <f t="shared" si="14"/>
        <v>45131.869999999995</v>
      </c>
    </row>
    <row r="51" spans="1:10" ht="12.75" x14ac:dyDescent="0.2">
      <c r="A51" s="6" t="s">
        <v>48</v>
      </c>
      <c r="B51" s="1">
        <v>7588.6</v>
      </c>
      <c r="C51" s="1">
        <v>7160.7</v>
      </c>
      <c r="D51" s="1">
        <v>5543.9</v>
      </c>
      <c r="E51" s="1">
        <v>5518.2</v>
      </c>
      <c r="F51" s="1">
        <v>5572.5</v>
      </c>
      <c r="G51" s="1">
        <v>5544.8</v>
      </c>
      <c r="H51" s="1">
        <f t="shared" si="12"/>
        <v>36928.699999999997</v>
      </c>
      <c r="I51" s="1">
        <f t="shared" si="13"/>
        <v>35215.509999999995</v>
      </c>
      <c r="J51" s="1">
        <f t="shared" si="14"/>
        <v>34999.569999999992</v>
      </c>
    </row>
    <row r="52" spans="1:10" ht="12.75" x14ac:dyDescent="0.2">
      <c r="A52" s="6" t="s">
        <v>49</v>
      </c>
      <c r="B52" s="1">
        <v>7385.4</v>
      </c>
      <c r="C52" s="1">
        <v>7360.1</v>
      </c>
      <c r="D52" s="1">
        <v>5967.3</v>
      </c>
      <c r="E52" s="1">
        <v>5874.4</v>
      </c>
      <c r="F52" s="1">
        <v>6918.3</v>
      </c>
      <c r="G52" s="1">
        <v>6735.6</v>
      </c>
      <c r="H52" s="1">
        <f t="shared" si="12"/>
        <v>40241.1</v>
      </c>
      <c r="I52" s="1">
        <f t="shared" si="13"/>
        <v>38527.909999999996</v>
      </c>
      <c r="J52" s="1">
        <f t="shared" si="14"/>
        <v>38311.969999999994</v>
      </c>
    </row>
    <row r="53" spans="1:10" ht="12.75" x14ac:dyDescent="0.2">
      <c r="A53" s="6" t="s">
        <v>49</v>
      </c>
      <c r="B53" s="1">
        <v>6875.5</v>
      </c>
      <c r="C53" s="1">
        <v>6862.7</v>
      </c>
      <c r="D53" s="1">
        <v>5698.3</v>
      </c>
      <c r="E53" s="1">
        <v>6630</v>
      </c>
      <c r="F53" s="1">
        <v>6807</v>
      </c>
      <c r="G53" s="1">
        <v>6709.9</v>
      </c>
      <c r="H53" s="1">
        <f t="shared" si="12"/>
        <v>39583.4</v>
      </c>
      <c r="I53" s="1">
        <f t="shared" si="13"/>
        <v>37870.21</v>
      </c>
      <c r="J53" s="1">
        <f t="shared" si="14"/>
        <v>37654.269999999997</v>
      </c>
    </row>
    <row r="54" spans="1:10" x14ac:dyDescent="0.2">
      <c r="A54" s="6"/>
      <c r="B54" s="1"/>
      <c r="C54" s="1"/>
      <c r="D54" s="1"/>
      <c r="E54" s="1"/>
      <c r="F54" s="1"/>
      <c r="H54" s="1" t="s">
        <v>70</v>
      </c>
      <c r="J54" s="2">
        <f>AVERAGE(J51:J53)</f>
        <v>36988.603333333325</v>
      </c>
    </row>
    <row r="55" spans="1:10" x14ac:dyDescent="0.2">
      <c r="A55" s="6" t="s">
        <v>50</v>
      </c>
      <c r="B55" s="1">
        <v>7281.78</v>
      </c>
      <c r="C55" s="1">
        <v>7522.78</v>
      </c>
      <c r="D55" s="1">
        <v>8114.23</v>
      </c>
      <c r="E55" s="1">
        <v>8048.9</v>
      </c>
      <c r="F55" s="1">
        <v>9213.18</v>
      </c>
      <c r="G55" s="1">
        <v>8344.4699999999993</v>
      </c>
      <c r="H55" s="1">
        <f t="shared" si="12"/>
        <v>48525.340000000004</v>
      </c>
      <c r="I55" s="1">
        <f t="shared" si="13"/>
        <v>46812.15</v>
      </c>
      <c r="J55" s="1">
        <f t="shared" si="14"/>
        <v>46596.21</v>
      </c>
    </row>
    <row r="56" spans="1:10" x14ac:dyDescent="0.2">
      <c r="A56" s="6" t="s">
        <v>51</v>
      </c>
      <c r="B56" s="1">
        <v>8251.44</v>
      </c>
      <c r="C56" s="1">
        <v>9660.48</v>
      </c>
      <c r="D56" s="1">
        <v>8225.09</v>
      </c>
      <c r="E56" s="1">
        <v>8365.2000000000007</v>
      </c>
      <c r="F56" s="1">
        <v>8235.0300000000007</v>
      </c>
      <c r="G56" s="1">
        <v>7367.7</v>
      </c>
      <c r="H56" s="1">
        <f t="shared" si="12"/>
        <v>50104.939999999995</v>
      </c>
      <c r="I56" s="1">
        <f t="shared" si="13"/>
        <v>48391.749999999993</v>
      </c>
      <c r="J56" s="1">
        <f t="shared" si="14"/>
        <v>48175.80999999999</v>
      </c>
    </row>
    <row r="57" spans="1:10" x14ac:dyDescent="0.2">
      <c r="A57" s="6" t="s">
        <v>52</v>
      </c>
      <c r="B57" s="1">
        <v>7392.6</v>
      </c>
      <c r="C57" s="1">
        <v>7443.6</v>
      </c>
      <c r="D57" s="1">
        <v>8352.2999999999993</v>
      </c>
      <c r="E57" s="1">
        <v>7633.62</v>
      </c>
      <c r="F57" s="1">
        <v>7513.7</v>
      </c>
      <c r="G57" s="1">
        <v>7326.1</v>
      </c>
      <c r="H57" s="1">
        <f t="shared" si="12"/>
        <v>45661.919999999998</v>
      </c>
      <c r="I57" s="1">
        <f t="shared" si="13"/>
        <v>43948.729999999996</v>
      </c>
      <c r="J57" s="1">
        <f t="shared" si="14"/>
        <v>43732.789999999994</v>
      </c>
    </row>
    <row r="58" spans="1:10" x14ac:dyDescent="0.2">
      <c r="A58" s="6"/>
      <c r="B58" s="1"/>
      <c r="C58" s="1"/>
      <c r="D58" s="1"/>
      <c r="E58" s="1"/>
      <c r="F58" s="1"/>
      <c r="H58" s="1" t="s">
        <v>71</v>
      </c>
      <c r="J58" s="2">
        <f>AVERAGE(J55:J57)</f>
        <v>46168.27</v>
      </c>
    </row>
    <row r="59" spans="1:10" x14ac:dyDescent="0.2">
      <c r="A59" s="6" t="s">
        <v>53</v>
      </c>
      <c r="B59" s="1">
        <v>7660.49</v>
      </c>
      <c r="C59" s="1">
        <v>8510.3799999999992</v>
      </c>
      <c r="D59" s="1">
        <v>8330.69</v>
      </c>
      <c r="E59" s="1">
        <v>9106.4599999999991</v>
      </c>
      <c r="F59" s="1">
        <v>7190.27</v>
      </c>
      <c r="G59" s="1">
        <v>8220.82</v>
      </c>
      <c r="H59" s="1">
        <f t="shared" si="12"/>
        <v>49019.109999999993</v>
      </c>
      <c r="I59" s="1">
        <f t="shared" si="13"/>
        <v>47305.919999999991</v>
      </c>
      <c r="J59" s="1">
        <f t="shared" si="14"/>
        <v>47089.979999999989</v>
      </c>
    </row>
    <row r="60" spans="1:10" x14ac:dyDescent="0.2">
      <c r="A60" s="6" t="s">
        <v>54</v>
      </c>
      <c r="B60" s="1">
        <v>8680.41</v>
      </c>
      <c r="C60" s="1">
        <v>8723.0300000000007</v>
      </c>
      <c r="D60" s="1">
        <v>7386.8</v>
      </c>
      <c r="E60" s="1">
        <v>9933.7000000000007</v>
      </c>
      <c r="F60" s="1">
        <v>8322.2000000000007</v>
      </c>
      <c r="G60" s="1">
        <v>8352</v>
      </c>
      <c r="H60" s="1">
        <f t="shared" si="12"/>
        <v>51398.14</v>
      </c>
      <c r="I60" s="1">
        <f t="shared" si="13"/>
        <v>49684.95</v>
      </c>
      <c r="J60" s="1">
        <f t="shared" si="14"/>
        <v>49469.009999999995</v>
      </c>
    </row>
    <row r="61" spans="1:10" x14ac:dyDescent="0.2">
      <c r="A61" s="6" t="s">
        <v>56</v>
      </c>
      <c r="B61" s="1">
        <v>8337.5</v>
      </c>
      <c r="C61" s="1">
        <v>8360</v>
      </c>
      <c r="D61" s="1">
        <v>7632.8</v>
      </c>
      <c r="E61" s="1">
        <v>7390.35</v>
      </c>
      <c r="F61" s="1">
        <v>7345.5</v>
      </c>
      <c r="G61" s="1">
        <v>6533.2</v>
      </c>
      <c r="H61" s="1">
        <f t="shared" si="12"/>
        <v>45599.35</v>
      </c>
      <c r="I61" s="1">
        <f t="shared" si="13"/>
        <v>43886.159999999996</v>
      </c>
      <c r="J61" s="1">
        <f t="shared" si="14"/>
        <v>43670.219999999994</v>
      </c>
    </row>
    <row r="62" spans="1:10" x14ac:dyDescent="0.2">
      <c r="A62" s="6" t="s">
        <v>55</v>
      </c>
      <c r="B62" s="1">
        <v>6350.6</v>
      </c>
      <c r="C62" s="1">
        <v>7033.8</v>
      </c>
      <c r="D62" s="1">
        <v>5133.3</v>
      </c>
      <c r="E62" s="1">
        <v>5340.3</v>
      </c>
      <c r="F62" s="1">
        <v>6283.73</v>
      </c>
      <c r="G62" s="1">
        <v>7321</v>
      </c>
      <c r="H62" s="1">
        <f t="shared" si="12"/>
        <v>37462.729999999996</v>
      </c>
      <c r="I62" s="1">
        <f t="shared" si="13"/>
        <v>35749.539999999994</v>
      </c>
      <c r="J62" s="1">
        <f t="shared" si="14"/>
        <v>35533.599999999991</v>
      </c>
    </row>
    <row r="63" spans="1:10" x14ac:dyDescent="0.2">
      <c r="A63" s="6"/>
      <c r="B63" s="1"/>
      <c r="C63" s="1"/>
      <c r="D63" s="1"/>
      <c r="E63" s="1"/>
      <c r="F63" s="1"/>
      <c r="H63" s="1" t="s">
        <v>72</v>
      </c>
      <c r="J63" s="2">
        <f>AVERAGE(J59:J62)</f>
        <v>43940.702499999999</v>
      </c>
    </row>
    <row r="64" spans="1:10" x14ac:dyDescent="0.2">
      <c r="A64" s="6" t="s">
        <v>57</v>
      </c>
      <c r="B64" s="1">
        <v>6143.6</v>
      </c>
      <c r="C64" s="1">
        <v>6082.1</v>
      </c>
      <c r="D64" s="1">
        <v>5842</v>
      </c>
      <c r="E64" s="1">
        <v>5330.47</v>
      </c>
      <c r="F64" s="1">
        <v>5036.5</v>
      </c>
      <c r="G64" s="1">
        <v>1815.4</v>
      </c>
      <c r="H64" s="1">
        <f t="shared" si="12"/>
        <v>30250.070000000003</v>
      </c>
      <c r="I64" s="1">
        <f t="shared" si="13"/>
        <v>28536.880000000005</v>
      </c>
      <c r="J64" s="1">
        <f t="shared" si="14"/>
        <v>28320.940000000006</v>
      </c>
    </row>
    <row r="65" spans="1:10" x14ac:dyDescent="0.2">
      <c r="A65" s="6" t="s">
        <v>59</v>
      </c>
      <c r="B65" s="1">
        <v>6351.3</v>
      </c>
      <c r="C65" s="1">
        <v>5830.5</v>
      </c>
      <c r="D65" s="1">
        <v>5823.2</v>
      </c>
      <c r="E65" s="1">
        <v>5104</v>
      </c>
      <c r="F65" s="1">
        <v>5149.8999999999996</v>
      </c>
      <c r="G65" s="1">
        <v>2030.67</v>
      </c>
      <c r="H65" s="1">
        <f t="shared" si="12"/>
        <v>30289.57</v>
      </c>
      <c r="I65" s="1">
        <f t="shared" si="13"/>
        <v>28576.38</v>
      </c>
      <c r="J65" s="1">
        <f t="shared" si="14"/>
        <v>28360.440000000002</v>
      </c>
    </row>
    <row r="66" spans="1:10" x14ac:dyDescent="0.2">
      <c r="A66" s="6" t="s">
        <v>58</v>
      </c>
      <c r="B66" s="1">
        <v>5831.6</v>
      </c>
      <c r="C66" s="1">
        <v>5039.8</v>
      </c>
      <c r="D66" s="1">
        <v>5510.13</v>
      </c>
      <c r="E66" s="1">
        <v>5270.11</v>
      </c>
      <c r="F66" s="1">
        <v>5015.6099999999997</v>
      </c>
      <c r="G66" s="1">
        <v>5311.83</v>
      </c>
      <c r="H66" s="1">
        <f t="shared" si="12"/>
        <v>31979.08</v>
      </c>
      <c r="I66" s="1">
        <f t="shared" si="13"/>
        <v>30265.890000000003</v>
      </c>
      <c r="J66" s="1">
        <f t="shared" si="14"/>
        <v>30049.950000000004</v>
      </c>
    </row>
    <row r="67" spans="1:10" x14ac:dyDescent="0.2">
      <c r="A67" s="6"/>
      <c r="B67" s="1"/>
      <c r="C67" s="1"/>
      <c r="D67" s="1"/>
      <c r="E67" s="1"/>
      <c r="F67" s="1"/>
      <c r="G67" s="1" t="s">
        <v>73</v>
      </c>
      <c r="H67" s="1"/>
      <c r="I67" s="1"/>
      <c r="J67" s="1">
        <f>AVERAGE(J64:J66)</f>
        <v>28910.44333333334</v>
      </c>
    </row>
    <row r="68" spans="1:10" x14ac:dyDescent="0.2">
      <c r="A68" s="6" t="s">
        <v>60</v>
      </c>
      <c r="B68" s="1">
        <v>6254.9</v>
      </c>
      <c r="C68" s="1">
        <v>6093.78</v>
      </c>
      <c r="D68" s="1">
        <v>5653.41</v>
      </c>
      <c r="E68" s="1">
        <v>5634.27</v>
      </c>
      <c r="F68" s="1">
        <v>5630.79</v>
      </c>
      <c r="G68" s="1">
        <v>6180.09</v>
      </c>
      <c r="H68" s="1">
        <f t="shared" si="12"/>
        <v>35447.240000000005</v>
      </c>
      <c r="I68" s="1">
        <f t="shared" si="13"/>
        <v>33734.050000000003</v>
      </c>
      <c r="J68" s="1">
        <f t="shared" si="14"/>
        <v>33518.11</v>
      </c>
    </row>
    <row r="69" spans="1:10" x14ac:dyDescent="0.2">
      <c r="A69" s="6" t="s">
        <v>61</v>
      </c>
      <c r="B69" s="1">
        <v>7311.61</v>
      </c>
      <c r="C69" s="1">
        <v>6715.48</v>
      </c>
      <c r="D69" s="1">
        <v>4091.12</v>
      </c>
      <c r="E69" s="1">
        <v>4008.79</v>
      </c>
      <c r="F69" s="1">
        <v>4176.83</v>
      </c>
      <c r="G69" s="1">
        <v>4208.71</v>
      </c>
      <c r="H69" s="1">
        <f t="shared" si="12"/>
        <v>30512.54</v>
      </c>
      <c r="I69" s="1">
        <f t="shared" si="13"/>
        <v>28799.350000000002</v>
      </c>
      <c r="J69" s="1">
        <f t="shared" si="14"/>
        <v>28583.410000000003</v>
      </c>
    </row>
    <row r="70" spans="1:10" x14ac:dyDescent="0.2">
      <c r="A70" s="6" t="s">
        <v>62</v>
      </c>
      <c r="B70" s="1">
        <v>6150.3</v>
      </c>
      <c r="C70" s="1">
        <v>5994.4</v>
      </c>
      <c r="D70" s="1">
        <v>6296</v>
      </c>
      <c r="E70" s="1">
        <v>6077.9</v>
      </c>
      <c r="F70" s="1">
        <v>6134.2</v>
      </c>
      <c r="G70" s="1">
        <v>6090.6</v>
      </c>
      <c r="H70" s="1">
        <f t="shared" si="12"/>
        <v>36743.4</v>
      </c>
      <c r="I70" s="1">
        <f t="shared" si="13"/>
        <v>35030.21</v>
      </c>
      <c r="J70" s="1">
        <f t="shared" si="14"/>
        <v>34814.269999999997</v>
      </c>
    </row>
    <row r="71" spans="1:10" x14ac:dyDescent="0.2">
      <c r="G71" s="1" t="s">
        <v>74</v>
      </c>
      <c r="J71" s="2">
        <f>AVERAGE(J68:J70)</f>
        <v>32305.263333333336</v>
      </c>
    </row>
    <row r="72" spans="1:10" x14ac:dyDescent="0.2">
      <c r="A72" s="6" t="s">
        <v>64</v>
      </c>
      <c r="B72" s="1">
        <v>5067.1000000000004</v>
      </c>
      <c r="C72" s="1">
        <v>4657.3999999999996</v>
      </c>
      <c r="D72" s="1">
        <v>4742.2</v>
      </c>
      <c r="E72" s="1">
        <v>4843.8</v>
      </c>
      <c r="F72" s="1">
        <v>3985.1</v>
      </c>
      <c r="G72" s="1">
        <v>3323.2</v>
      </c>
      <c r="H72" s="1">
        <f>SUM(B72:G72)</f>
        <v>26618.799999999999</v>
      </c>
      <c r="I72" s="1">
        <f>H72-$H$47</f>
        <v>24905.61</v>
      </c>
      <c r="J72" s="1">
        <f t="shared" si="14"/>
        <v>24689.670000000002</v>
      </c>
    </row>
    <row r="73" spans="1:10" x14ac:dyDescent="0.2">
      <c r="A73" s="6" t="s">
        <v>65</v>
      </c>
      <c r="B73" s="1">
        <v>4748.7</v>
      </c>
      <c r="C73" s="1">
        <v>5181</v>
      </c>
      <c r="D73" s="1">
        <v>5059.6000000000004</v>
      </c>
      <c r="E73" s="1">
        <v>5144.8</v>
      </c>
      <c r="F73" s="1">
        <v>4994.3999999999996</v>
      </c>
      <c r="G73" s="1">
        <v>4974.3999999999996</v>
      </c>
      <c r="H73" s="1">
        <f t="shared" ref="H73:H76" si="15">SUM(B73:G73)</f>
        <v>30102.9</v>
      </c>
      <c r="I73" s="1">
        <f t="shared" ref="I73:I76" si="16">H73-$H$47</f>
        <v>28389.710000000003</v>
      </c>
      <c r="J73" s="1">
        <f t="shared" si="14"/>
        <v>28173.770000000004</v>
      </c>
    </row>
    <row r="74" spans="1:10" x14ac:dyDescent="0.2">
      <c r="A74" s="6" t="s">
        <v>66</v>
      </c>
      <c r="B74" s="1">
        <v>4553.1000000000004</v>
      </c>
      <c r="C74" s="1">
        <v>5974.4</v>
      </c>
      <c r="D74" s="1">
        <v>6077.9</v>
      </c>
      <c r="E74" s="1">
        <v>6134.2</v>
      </c>
      <c r="F74" s="1">
        <v>4917.5</v>
      </c>
      <c r="G74" s="1">
        <v>6692.4</v>
      </c>
      <c r="H74" s="1">
        <f t="shared" si="15"/>
        <v>34349.5</v>
      </c>
      <c r="I74" s="1">
        <f t="shared" si="16"/>
        <v>32636.31</v>
      </c>
      <c r="J74" s="1">
        <f t="shared" si="14"/>
        <v>32420.370000000003</v>
      </c>
    </row>
    <row r="75" spans="1:10" x14ac:dyDescent="0.2">
      <c r="A75" s="6" t="s">
        <v>67</v>
      </c>
      <c r="B75" s="1">
        <v>5148.6000000000004</v>
      </c>
      <c r="C75" s="1">
        <v>5509.4</v>
      </c>
      <c r="D75" s="1">
        <v>5368.7</v>
      </c>
      <c r="E75" s="1">
        <v>4902.8</v>
      </c>
      <c r="F75" s="1">
        <v>4635.1000000000004</v>
      </c>
      <c r="G75" s="1">
        <v>4917.5</v>
      </c>
      <c r="H75" s="1">
        <f t="shared" si="15"/>
        <v>30482.1</v>
      </c>
      <c r="I75" s="1">
        <f t="shared" si="16"/>
        <v>28768.91</v>
      </c>
      <c r="J75" s="1">
        <f t="shared" si="14"/>
        <v>28552.97</v>
      </c>
    </row>
    <row r="76" spans="1:10" x14ac:dyDescent="0.2">
      <c r="A76" s="6" t="s">
        <v>68</v>
      </c>
      <c r="B76" s="1">
        <v>5333.7</v>
      </c>
      <c r="C76" s="1">
        <v>5566.1</v>
      </c>
      <c r="D76" s="1">
        <v>4986</v>
      </c>
      <c r="E76" s="1">
        <v>4498.8</v>
      </c>
      <c r="F76" s="1">
        <v>3380.6</v>
      </c>
      <c r="G76" s="1">
        <v>3319.6</v>
      </c>
      <c r="H76" s="1">
        <f t="shared" si="15"/>
        <v>27084.799999999996</v>
      </c>
      <c r="I76" s="1">
        <f t="shared" si="16"/>
        <v>25371.609999999997</v>
      </c>
      <c r="J76" s="1">
        <f t="shared" si="14"/>
        <v>25155.67</v>
      </c>
    </row>
    <row r="77" spans="1:10" x14ac:dyDescent="0.2">
      <c r="G77" s="1" t="s">
        <v>75</v>
      </c>
      <c r="H77" s="1"/>
      <c r="I77" s="1"/>
      <c r="J77" s="1">
        <f>AVERAGE(J72:J76)</f>
        <v>27798.49</v>
      </c>
    </row>
    <row r="79" spans="1:10" ht="15" x14ac:dyDescent="0.2">
      <c r="A79" s="11" t="s">
        <v>91</v>
      </c>
      <c r="B79" s="6" t="s">
        <v>5</v>
      </c>
      <c r="C79" s="6" t="s">
        <v>6</v>
      </c>
      <c r="D79" s="6" t="s">
        <v>7</v>
      </c>
      <c r="E79" s="6" t="s">
        <v>8</v>
      </c>
      <c r="F79" s="6" t="s">
        <v>9</v>
      </c>
      <c r="G79" s="6" t="s">
        <v>10</v>
      </c>
      <c r="H79" s="1" t="s">
        <v>46</v>
      </c>
      <c r="I79" s="6" t="s">
        <v>18</v>
      </c>
      <c r="J79" s="6" t="s">
        <v>20</v>
      </c>
    </row>
    <row r="80" spans="1:10" x14ac:dyDescent="0.2">
      <c r="A80" s="6" t="s">
        <v>0</v>
      </c>
      <c r="B80" s="1">
        <v>287.83999999999997</v>
      </c>
      <c r="C80" s="1">
        <v>282.56</v>
      </c>
      <c r="D80" s="1">
        <v>269.5</v>
      </c>
      <c r="E80" s="1">
        <v>260.7</v>
      </c>
      <c r="F80" s="1">
        <v>246.05</v>
      </c>
      <c r="G80" s="1">
        <v>279.77</v>
      </c>
      <c r="H80" s="1">
        <f>SUM(B80:G80)</f>
        <v>1626.4199999999998</v>
      </c>
      <c r="I80" s="1">
        <f>H80-$H$80</f>
        <v>0</v>
      </c>
      <c r="J80" s="1">
        <f>I80-$I$81</f>
        <v>-255.22000000000025</v>
      </c>
    </row>
    <row r="81" spans="1:10" x14ac:dyDescent="0.2">
      <c r="A81" s="6" t="s">
        <v>80</v>
      </c>
      <c r="B81" s="1">
        <v>316.72000000000003</v>
      </c>
      <c r="C81" s="1">
        <v>272.55</v>
      </c>
      <c r="D81" s="1">
        <v>332.12</v>
      </c>
      <c r="E81" s="1">
        <v>241.06</v>
      </c>
      <c r="F81" s="1">
        <v>373.14</v>
      </c>
      <c r="G81" s="1">
        <v>346.05</v>
      </c>
      <c r="H81" s="1">
        <f t="shared" ref="H81:H89" si="17">SUM(B81:G81)</f>
        <v>1881.64</v>
      </c>
      <c r="I81" s="1">
        <f t="shared" ref="I81:I89" si="18">H81-$H$80</f>
        <v>255.22000000000025</v>
      </c>
      <c r="J81" s="1">
        <f t="shared" ref="J81:J89" si="19">I81-$I$81</f>
        <v>0</v>
      </c>
    </row>
    <row r="82" spans="1:10" ht="15" x14ac:dyDescent="0.2">
      <c r="A82" s="7" t="s">
        <v>2</v>
      </c>
      <c r="B82" s="1">
        <v>541.1</v>
      </c>
      <c r="C82" s="1">
        <v>736.41</v>
      </c>
      <c r="D82" s="1">
        <v>606.9</v>
      </c>
      <c r="E82" s="1">
        <v>540.75</v>
      </c>
      <c r="F82" s="1">
        <v>477.23</v>
      </c>
      <c r="G82" s="1">
        <v>508.89</v>
      </c>
      <c r="H82" s="1">
        <f t="shared" si="17"/>
        <v>3411.2799999999997</v>
      </c>
      <c r="I82" s="1">
        <f t="shared" si="18"/>
        <v>1784.86</v>
      </c>
      <c r="J82" s="1">
        <f t="shared" si="19"/>
        <v>1529.6399999999996</v>
      </c>
    </row>
    <row r="83" spans="1:10" x14ac:dyDescent="0.2">
      <c r="A83" s="8" t="s">
        <v>3</v>
      </c>
      <c r="B83" s="1">
        <v>8093</v>
      </c>
      <c r="C83" s="1">
        <v>7827.5</v>
      </c>
      <c r="D83" s="1">
        <v>8875.4</v>
      </c>
      <c r="E83" s="1">
        <v>9089.4</v>
      </c>
      <c r="F83" s="1">
        <v>9107.6</v>
      </c>
      <c r="G83" s="1">
        <v>6855.4</v>
      </c>
      <c r="H83" s="1">
        <f t="shared" si="17"/>
        <v>49848.3</v>
      </c>
      <c r="I83" s="1">
        <f t="shared" si="18"/>
        <v>48221.880000000005</v>
      </c>
      <c r="J83" s="1">
        <f t="shared" si="19"/>
        <v>47966.66</v>
      </c>
    </row>
    <row r="84" spans="1:10" x14ac:dyDescent="0.2">
      <c r="A84" s="6" t="s">
        <v>11</v>
      </c>
      <c r="B84" s="1">
        <v>7176.35</v>
      </c>
      <c r="C84" s="1">
        <v>6791.6</v>
      </c>
      <c r="D84" s="1">
        <v>6782.4</v>
      </c>
      <c r="E84" s="1">
        <v>6855.2</v>
      </c>
      <c r="F84" s="1">
        <v>7033.2</v>
      </c>
      <c r="G84" s="1">
        <v>7076.1</v>
      </c>
      <c r="H84" s="1">
        <f t="shared" si="17"/>
        <v>41714.85</v>
      </c>
      <c r="I84" s="1">
        <f t="shared" si="18"/>
        <v>40088.43</v>
      </c>
      <c r="J84" s="1">
        <f t="shared" si="19"/>
        <v>39833.21</v>
      </c>
    </row>
    <row r="85" spans="1:10" x14ac:dyDescent="0.2">
      <c r="A85" s="6" t="s">
        <v>12</v>
      </c>
      <c r="B85" s="1">
        <v>7325.7</v>
      </c>
      <c r="C85" s="1">
        <v>7281.2</v>
      </c>
      <c r="D85" s="1">
        <v>7217.9</v>
      </c>
      <c r="E85" s="1">
        <v>7349.3</v>
      </c>
      <c r="F85" s="1">
        <v>7285</v>
      </c>
      <c r="G85" s="1">
        <v>7064.6</v>
      </c>
      <c r="H85" s="1">
        <f t="shared" si="17"/>
        <v>43523.7</v>
      </c>
      <c r="I85" s="1">
        <f t="shared" si="18"/>
        <v>41897.279999999999</v>
      </c>
      <c r="J85" s="1">
        <f t="shared" si="19"/>
        <v>41642.06</v>
      </c>
    </row>
    <row r="86" spans="1:10" x14ac:dyDescent="0.2">
      <c r="A86" s="6" t="s">
        <v>76</v>
      </c>
      <c r="B86" s="1">
        <v>7520.8</v>
      </c>
      <c r="C86" s="1">
        <v>7861.71</v>
      </c>
      <c r="D86" s="1">
        <v>7555.3</v>
      </c>
      <c r="E86" s="1">
        <v>6201.4</v>
      </c>
      <c r="F86" s="1">
        <v>6513.7</v>
      </c>
      <c r="G86" s="1">
        <v>7319.53</v>
      </c>
      <c r="H86" s="1">
        <f t="shared" si="17"/>
        <v>42972.439999999995</v>
      </c>
      <c r="I86" s="1">
        <f t="shared" si="18"/>
        <v>41346.019999999997</v>
      </c>
      <c r="J86" s="1">
        <f t="shared" si="19"/>
        <v>41090.799999999996</v>
      </c>
    </row>
    <row r="87" spans="1:10" x14ac:dyDescent="0.2">
      <c r="A87" s="6" t="s">
        <v>77</v>
      </c>
      <c r="B87" s="1">
        <v>6176.35</v>
      </c>
      <c r="C87" s="1">
        <v>5791.6</v>
      </c>
      <c r="D87" s="1">
        <v>6037.19</v>
      </c>
      <c r="E87" s="1">
        <v>6076.1</v>
      </c>
      <c r="F87" s="1">
        <v>6033.2</v>
      </c>
      <c r="G87" s="1">
        <v>5855.4</v>
      </c>
      <c r="H87" s="1">
        <f t="shared" si="17"/>
        <v>35969.839999999997</v>
      </c>
      <c r="I87" s="1">
        <f t="shared" si="18"/>
        <v>34343.42</v>
      </c>
      <c r="J87" s="1">
        <f t="shared" si="19"/>
        <v>34088.199999999997</v>
      </c>
    </row>
    <row r="88" spans="1:10" x14ac:dyDescent="0.2">
      <c r="A88" s="6" t="s">
        <v>78</v>
      </c>
      <c r="B88" s="1">
        <v>7459.9</v>
      </c>
      <c r="C88" s="1">
        <v>7086.91</v>
      </c>
      <c r="D88" s="1">
        <v>6273.41</v>
      </c>
      <c r="E88" s="1">
        <v>6513.97</v>
      </c>
      <c r="F88" s="1">
        <v>5339.24</v>
      </c>
      <c r="G88" s="1">
        <v>5470.53</v>
      </c>
      <c r="H88" s="1">
        <f t="shared" si="17"/>
        <v>38143.96</v>
      </c>
      <c r="I88" s="1">
        <f t="shared" si="18"/>
        <v>36517.54</v>
      </c>
      <c r="J88" s="1">
        <f t="shared" si="19"/>
        <v>36262.32</v>
      </c>
    </row>
    <row r="89" spans="1:10" x14ac:dyDescent="0.2">
      <c r="A89" s="6" t="s">
        <v>79</v>
      </c>
      <c r="B89" s="1">
        <v>4831.04</v>
      </c>
      <c r="C89" s="1">
        <v>4893.16</v>
      </c>
      <c r="D89" s="1">
        <v>4700.2700000000004</v>
      </c>
      <c r="E89" s="1">
        <v>5190.05</v>
      </c>
      <c r="F89" s="1">
        <v>5020.3</v>
      </c>
      <c r="G89" s="1">
        <v>5275.33</v>
      </c>
      <c r="H89" s="1">
        <f t="shared" si="17"/>
        <v>29910.15</v>
      </c>
      <c r="I89" s="1">
        <f t="shared" si="18"/>
        <v>28283.730000000003</v>
      </c>
      <c r="J89" s="1">
        <f t="shared" si="19"/>
        <v>28028.510000000002</v>
      </c>
    </row>
    <row r="92" spans="1:10" ht="15" x14ac:dyDescent="0.2">
      <c r="A92" s="11" t="s">
        <v>92</v>
      </c>
      <c r="B92" s="6" t="s">
        <v>5</v>
      </c>
      <c r="C92" s="6" t="s">
        <v>6</v>
      </c>
      <c r="D92" s="6" t="s">
        <v>7</v>
      </c>
      <c r="E92" s="6" t="s">
        <v>8</v>
      </c>
      <c r="F92" s="6" t="s">
        <v>9</v>
      </c>
      <c r="G92" s="6" t="s">
        <v>10</v>
      </c>
      <c r="H92" s="1" t="s">
        <v>46</v>
      </c>
      <c r="I92" s="6" t="s">
        <v>18</v>
      </c>
      <c r="J92" s="6" t="s">
        <v>20</v>
      </c>
    </row>
    <row r="93" spans="1:10" x14ac:dyDescent="0.2">
      <c r="A93" s="6" t="s">
        <v>0</v>
      </c>
      <c r="B93" s="1">
        <v>268.12</v>
      </c>
      <c r="C93" s="1">
        <v>258.58</v>
      </c>
      <c r="D93" s="1">
        <v>248.16</v>
      </c>
      <c r="E93" s="1">
        <v>289.68</v>
      </c>
      <c r="F93" s="1">
        <v>277.52</v>
      </c>
      <c r="G93" s="1">
        <v>271.43</v>
      </c>
      <c r="H93" s="1">
        <f>SUM(B93:G93)</f>
        <v>1613.49</v>
      </c>
      <c r="I93" s="1">
        <f>H93-$H$93</f>
        <v>0</v>
      </c>
      <c r="J93" s="1">
        <f>I93-$I$94</f>
        <v>-256.13999999999987</v>
      </c>
    </row>
    <row r="94" spans="1:10" x14ac:dyDescent="0.2">
      <c r="A94" s="6" t="s">
        <v>80</v>
      </c>
      <c r="B94" s="1">
        <v>311.58999999999997</v>
      </c>
      <c r="C94" s="1">
        <v>324.43</v>
      </c>
      <c r="D94" s="1">
        <v>306.12</v>
      </c>
      <c r="E94" s="1">
        <v>305.91000000000003</v>
      </c>
      <c r="F94" s="1">
        <v>315.58999999999997</v>
      </c>
      <c r="G94" s="1">
        <v>305.99</v>
      </c>
      <c r="H94" s="1">
        <f t="shared" ref="H94:H99" si="20">SUM(B94:G94)</f>
        <v>1869.6299999999999</v>
      </c>
      <c r="I94" s="1">
        <f t="shared" ref="I94:I118" si="21">H94-$H$93</f>
        <v>256.13999999999987</v>
      </c>
      <c r="J94" s="1">
        <f t="shared" ref="J94:J118" si="22">I94-$I$94</f>
        <v>0</v>
      </c>
    </row>
    <row r="95" spans="1:10" ht="15" x14ac:dyDescent="0.2">
      <c r="A95" s="7" t="s">
        <v>2</v>
      </c>
      <c r="B95" s="1">
        <v>400.4</v>
      </c>
      <c r="C95" s="1">
        <v>477.39</v>
      </c>
      <c r="D95" s="1">
        <v>301.45</v>
      </c>
      <c r="E95" s="1">
        <v>308.10000000000002</v>
      </c>
      <c r="F95" s="1">
        <v>446.75</v>
      </c>
      <c r="G95" s="1">
        <v>411.29</v>
      </c>
      <c r="H95" s="1">
        <f t="shared" si="20"/>
        <v>2345.38</v>
      </c>
      <c r="I95" s="1">
        <f t="shared" si="21"/>
        <v>731.8900000000001</v>
      </c>
      <c r="J95" s="1">
        <f t="shared" si="22"/>
        <v>475.75000000000023</v>
      </c>
    </row>
    <row r="96" spans="1:10" x14ac:dyDescent="0.2">
      <c r="A96" s="8" t="s">
        <v>3</v>
      </c>
      <c r="B96" s="1">
        <v>8311.7999999999993</v>
      </c>
      <c r="C96" s="1">
        <v>8345.9</v>
      </c>
      <c r="D96" s="1">
        <v>8219.5</v>
      </c>
      <c r="E96" s="1">
        <v>8131.4</v>
      </c>
      <c r="F96" s="1">
        <v>7965.1</v>
      </c>
      <c r="G96" s="1">
        <v>7757.1</v>
      </c>
      <c r="H96" s="1">
        <f t="shared" si="20"/>
        <v>48730.799999999996</v>
      </c>
      <c r="I96" s="1">
        <f t="shared" si="21"/>
        <v>47117.31</v>
      </c>
      <c r="J96" s="1">
        <f t="shared" si="22"/>
        <v>46861.17</v>
      </c>
    </row>
    <row r="97" spans="1:10" x14ac:dyDescent="0.2">
      <c r="A97" s="6" t="s">
        <v>48</v>
      </c>
      <c r="B97" s="1">
        <v>7291.4</v>
      </c>
      <c r="C97" s="1">
        <v>7816.4</v>
      </c>
      <c r="D97" s="1">
        <v>6691.6</v>
      </c>
      <c r="E97" s="1">
        <v>7043.2</v>
      </c>
      <c r="F97" s="1">
        <v>7141.2</v>
      </c>
      <c r="G97" s="1">
        <v>7424.1</v>
      </c>
      <c r="H97" s="1">
        <f t="shared" si="20"/>
        <v>43407.9</v>
      </c>
      <c r="I97" s="1">
        <f t="shared" si="21"/>
        <v>41794.410000000003</v>
      </c>
      <c r="J97" s="1">
        <f t="shared" si="22"/>
        <v>41538.270000000004</v>
      </c>
    </row>
    <row r="98" spans="1:10" x14ac:dyDescent="0.2">
      <c r="A98" s="6" t="s">
        <v>49</v>
      </c>
      <c r="B98" s="1">
        <v>7186.5</v>
      </c>
      <c r="C98" s="1">
        <v>6929.1</v>
      </c>
      <c r="D98" s="1">
        <v>7755.8</v>
      </c>
      <c r="E98" s="1">
        <v>7755.2</v>
      </c>
      <c r="F98" s="1">
        <v>7568</v>
      </c>
      <c r="G98" s="1">
        <v>7573.8</v>
      </c>
      <c r="H98" s="1">
        <f t="shared" si="20"/>
        <v>44768.400000000009</v>
      </c>
      <c r="I98" s="1">
        <f t="shared" si="21"/>
        <v>43154.910000000011</v>
      </c>
      <c r="J98" s="1">
        <f t="shared" si="22"/>
        <v>42898.770000000011</v>
      </c>
    </row>
    <row r="99" spans="1:10" x14ac:dyDescent="0.2">
      <c r="A99" s="6" t="s">
        <v>49</v>
      </c>
      <c r="B99" s="1">
        <v>7051.7</v>
      </c>
      <c r="C99" s="1">
        <v>7175.7</v>
      </c>
      <c r="D99" s="1">
        <v>7106.3</v>
      </c>
      <c r="E99" s="1">
        <v>6923.8</v>
      </c>
      <c r="F99" s="1">
        <v>6721</v>
      </c>
      <c r="G99" s="1">
        <v>6114.1</v>
      </c>
      <c r="H99" s="1">
        <f t="shared" si="20"/>
        <v>41092.6</v>
      </c>
      <c r="I99" s="1">
        <f t="shared" si="21"/>
        <v>39479.11</v>
      </c>
      <c r="J99" s="1">
        <f t="shared" si="22"/>
        <v>39222.97</v>
      </c>
    </row>
    <row r="100" spans="1:10" x14ac:dyDescent="0.2">
      <c r="A100" s="6"/>
      <c r="H100" s="5" t="s">
        <v>70</v>
      </c>
      <c r="J100" s="2">
        <f>AVERAGE(J97:J99)</f>
        <v>41220.003333333334</v>
      </c>
    </row>
    <row r="101" spans="1:10" x14ac:dyDescent="0.2">
      <c r="A101" s="6" t="s">
        <v>50</v>
      </c>
      <c r="B101" s="1">
        <v>7087.9</v>
      </c>
      <c r="C101" s="1">
        <v>7405.6</v>
      </c>
      <c r="D101" s="1">
        <v>7294.5</v>
      </c>
      <c r="E101" s="1">
        <v>7076.6</v>
      </c>
      <c r="F101" s="1">
        <v>7155.6</v>
      </c>
      <c r="G101" s="1">
        <v>7161.9</v>
      </c>
      <c r="H101" s="1">
        <f>SUM(B101:G101)</f>
        <v>43182.1</v>
      </c>
      <c r="I101" s="1">
        <f t="shared" si="21"/>
        <v>41568.61</v>
      </c>
      <c r="J101" s="1">
        <f t="shared" si="22"/>
        <v>41312.47</v>
      </c>
    </row>
    <row r="102" spans="1:10" x14ac:dyDescent="0.2">
      <c r="A102" s="6" t="s">
        <v>51</v>
      </c>
      <c r="B102" s="1">
        <v>7614</v>
      </c>
      <c r="C102" s="1">
        <v>7734.2</v>
      </c>
      <c r="D102" s="1">
        <v>7787</v>
      </c>
      <c r="E102" s="1">
        <v>7448.4</v>
      </c>
      <c r="F102" s="1">
        <v>7311.2</v>
      </c>
      <c r="G102" s="1">
        <v>7002.44</v>
      </c>
      <c r="H102" s="1">
        <f>SUM(B102:G102)</f>
        <v>44897.24</v>
      </c>
      <c r="I102" s="1">
        <f t="shared" si="21"/>
        <v>43283.75</v>
      </c>
      <c r="J102" s="1">
        <f t="shared" si="22"/>
        <v>43027.61</v>
      </c>
    </row>
    <row r="103" spans="1:10" x14ac:dyDescent="0.2">
      <c r="H103" s="5" t="s">
        <v>71</v>
      </c>
      <c r="J103" s="2">
        <f>AVERAGE(J101:J102)</f>
        <v>42170.04</v>
      </c>
    </row>
    <row r="104" spans="1:10" x14ac:dyDescent="0.2">
      <c r="A104" s="6" t="s">
        <v>53</v>
      </c>
      <c r="B104" s="1">
        <v>7666.5</v>
      </c>
      <c r="C104" s="1">
        <v>7935</v>
      </c>
      <c r="D104" s="1">
        <v>7439.9</v>
      </c>
      <c r="E104" s="1">
        <v>7037.3</v>
      </c>
      <c r="F104" s="1">
        <v>7163.1</v>
      </c>
      <c r="G104" s="1">
        <v>7036.96</v>
      </c>
      <c r="H104" s="1">
        <f>SUM(B104:G104)</f>
        <v>44278.76</v>
      </c>
      <c r="I104" s="1">
        <f t="shared" si="21"/>
        <v>42665.270000000004</v>
      </c>
      <c r="J104" s="1">
        <f t="shared" si="22"/>
        <v>42409.130000000005</v>
      </c>
    </row>
    <row r="105" spans="1:10" x14ac:dyDescent="0.2">
      <c r="A105" s="6" t="s">
        <v>54</v>
      </c>
      <c r="B105" s="1">
        <v>7778.2</v>
      </c>
      <c r="C105" s="1">
        <v>7115.5</v>
      </c>
      <c r="D105" s="1">
        <v>6927.7</v>
      </c>
      <c r="E105" s="1">
        <v>6913.6</v>
      </c>
      <c r="F105" s="1">
        <v>7392</v>
      </c>
      <c r="G105" s="1">
        <v>7269.03</v>
      </c>
      <c r="H105" s="1">
        <f t="shared" ref="H105:H106" si="23">SUM(B105:G105)</f>
        <v>43396.03</v>
      </c>
      <c r="I105" s="1">
        <f t="shared" si="21"/>
        <v>41782.54</v>
      </c>
      <c r="J105" s="1">
        <f t="shared" si="22"/>
        <v>41526.400000000001</v>
      </c>
    </row>
    <row r="106" spans="1:10" x14ac:dyDescent="0.2">
      <c r="A106" s="6" t="s">
        <v>56</v>
      </c>
      <c r="B106" s="1">
        <v>7655.1</v>
      </c>
      <c r="C106" s="1">
        <v>7459.3</v>
      </c>
      <c r="D106" s="1">
        <v>7224.5</v>
      </c>
      <c r="E106" s="1">
        <v>6336.6</v>
      </c>
      <c r="F106" s="1">
        <v>7177.9</v>
      </c>
      <c r="G106" s="1">
        <v>7032.7</v>
      </c>
      <c r="H106" s="1">
        <f t="shared" si="23"/>
        <v>42886.1</v>
      </c>
      <c r="I106" s="1">
        <f t="shared" si="21"/>
        <v>41272.61</v>
      </c>
      <c r="J106" s="1">
        <f t="shared" si="22"/>
        <v>41016.47</v>
      </c>
    </row>
    <row r="107" spans="1:10" x14ac:dyDescent="0.2">
      <c r="H107" s="5" t="s">
        <v>72</v>
      </c>
      <c r="J107" s="2">
        <f>AVERAGE(J104:J106)</f>
        <v>41650.666666666664</v>
      </c>
    </row>
    <row r="108" spans="1:10" x14ac:dyDescent="0.2">
      <c r="A108" s="6" t="s">
        <v>57</v>
      </c>
      <c r="B108" s="1">
        <v>5301.69</v>
      </c>
      <c r="C108" s="1">
        <v>6496.16</v>
      </c>
      <c r="D108" s="1">
        <v>5786.51</v>
      </c>
      <c r="E108" s="1">
        <v>4633.8999999999996</v>
      </c>
      <c r="F108" s="1">
        <v>4367.7700000000004</v>
      </c>
      <c r="G108" s="1">
        <v>4913.6000000000004</v>
      </c>
      <c r="H108" s="1">
        <f>SUM(B108:G108)</f>
        <v>31499.630000000005</v>
      </c>
      <c r="I108" s="1">
        <f t="shared" si="21"/>
        <v>29886.140000000003</v>
      </c>
      <c r="J108" s="1">
        <f t="shared" si="22"/>
        <v>29630.000000000004</v>
      </c>
    </row>
    <row r="109" spans="1:10" x14ac:dyDescent="0.2">
      <c r="A109" s="6" t="s">
        <v>59</v>
      </c>
      <c r="B109" s="1">
        <v>5833.01</v>
      </c>
      <c r="C109" s="1">
        <v>4549.29</v>
      </c>
      <c r="D109" s="1">
        <v>5220.8999999999996</v>
      </c>
      <c r="E109" s="1">
        <v>4295.1400000000003</v>
      </c>
      <c r="F109" s="1">
        <v>4531.3</v>
      </c>
      <c r="G109" s="1">
        <v>4620.1400000000003</v>
      </c>
      <c r="H109" s="1">
        <f t="shared" ref="H109:H118" si="24">SUM(B109:G109)</f>
        <v>29049.78</v>
      </c>
      <c r="I109" s="1">
        <f t="shared" si="21"/>
        <v>27436.289999999997</v>
      </c>
      <c r="J109" s="1">
        <f t="shared" si="22"/>
        <v>27180.149999999998</v>
      </c>
    </row>
    <row r="110" spans="1:10" x14ac:dyDescent="0.2">
      <c r="A110" s="6" t="s">
        <v>58</v>
      </c>
      <c r="B110" s="1">
        <v>5220.3999999999996</v>
      </c>
      <c r="C110" s="1">
        <v>4560.1400000000003</v>
      </c>
      <c r="D110" s="1">
        <v>4258.8</v>
      </c>
      <c r="E110" s="1">
        <v>4852.8</v>
      </c>
      <c r="F110" s="1">
        <v>4037.3</v>
      </c>
      <c r="G110" s="1">
        <v>4628.12</v>
      </c>
      <c r="H110" s="1">
        <f t="shared" si="24"/>
        <v>27557.559999999998</v>
      </c>
      <c r="I110" s="1">
        <f t="shared" si="21"/>
        <v>25944.069999999996</v>
      </c>
      <c r="J110" s="1">
        <f t="shared" si="22"/>
        <v>25687.929999999997</v>
      </c>
    </row>
    <row r="111" spans="1:10" x14ac:dyDescent="0.2">
      <c r="H111" s="5" t="s">
        <v>73</v>
      </c>
      <c r="J111" s="2">
        <f>AVERAGE(J108:J110)</f>
        <v>27499.360000000001</v>
      </c>
    </row>
    <row r="112" spans="1:10" x14ac:dyDescent="0.2">
      <c r="A112" s="6" t="s">
        <v>60</v>
      </c>
      <c r="B112" s="1">
        <v>6286.3</v>
      </c>
      <c r="C112" s="1">
        <v>5164.8</v>
      </c>
      <c r="D112" s="1">
        <v>5392.8</v>
      </c>
      <c r="E112" s="1">
        <v>5036.3</v>
      </c>
      <c r="F112" s="1">
        <v>4731.45</v>
      </c>
      <c r="G112" s="1">
        <v>4661.3</v>
      </c>
      <c r="H112" s="1">
        <f t="shared" si="24"/>
        <v>31272.95</v>
      </c>
      <c r="I112" s="1">
        <f t="shared" si="21"/>
        <v>29659.46</v>
      </c>
      <c r="J112" s="1">
        <f t="shared" si="22"/>
        <v>29403.32</v>
      </c>
    </row>
    <row r="113" spans="1:10" x14ac:dyDescent="0.2">
      <c r="A113" s="6" t="s">
        <v>61</v>
      </c>
      <c r="B113" s="1">
        <v>5299.81</v>
      </c>
      <c r="C113" s="1">
        <v>5291.88</v>
      </c>
      <c r="D113" s="1">
        <v>5288.7</v>
      </c>
      <c r="E113" s="1">
        <v>5160</v>
      </c>
      <c r="F113" s="1">
        <v>5246.9</v>
      </c>
      <c r="G113" s="1">
        <v>5190.5</v>
      </c>
      <c r="H113" s="1">
        <f t="shared" si="24"/>
        <v>31477.79</v>
      </c>
      <c r="I113" s="1">
        <f t="shared" si="21"/>
        <v>29864.3</v>
      </c>
      <c r="J113" s="1">
        <f t="shared" si="22"/>
        <v>29608.16</v>
      </c>
    </row>
    <row r="114" spans="1:10" x14ac:dyDescent="0.2">
      <c r="A114" s="6" t="s">
        <v>62</v>
      </c>
      <c r="B114" s="1">
        <v>5203.1000000000004</v>
      </c>
      <c r="C114" s="1">
        <v>5231</v>
      </c>
      <c r="D114" s="1">
        <v>5344.1</v>
      </c>
      <c r="E114" s="1">
        <v>5288.57</v>
      </c>
      <c r="F114" s="1">
        <v>5344.02</v>
      </c>
      <c r="G114" s="1">
        <v>4317.9799999999996</v>
      </c>
      <c r="H114" s="1">
        <f t="shared" si="24"/>
        <v>30728.77</v>
      </c>
      <c r="I114" s="1">
        <f t="shared" si="21"/>
        <v>29115.279999999999</v>
      </c>
      <c r="J114" s="1">
        <f t="shared" si="22"/>
        <v>28859.14</v>
      </c>
    </row>
    <row r="115" spans="1:10" x14ac:dyDescent="0.2">
      <c r="G115" s="1" t="s">
        <v>74</v>
      </c>
      <c r="J115" s="2">
        <f>AVERAGE(J112:J114)</f>
        <v>29290.206666666665</v>
      </c>
    </row>
    <row r="116" spans="1:10" x14ac:dyDescent="0.2">
      <c r="A116" s="6" t="s">
        <v>64</v>
      </c>
      <c r="B116" s="1">
        <v>5782.1</v>
      </c>
      <c r="C116" s="1">
        <v>6136.3</v>
      </c>
      <c r="D116" s="1">
        <v>6170.97</v>
      </c>
      <c r="E116" s="1">
        <v>5761.25</v>
      </c>
      <c r="F116" s="1">
        <v>6337.32</v>
      </c>
      <c r="G116" s="1">
        <v>5412.7</v>
      </c>
      <c r="H116" s="1">
        <f t="shared" si="24"/>
        <v>35600.639999999999</v>
      </c>
      <c r="I116" s="1">
        <f t="shared" si="21"/>
        <v>33987.15</v>
      </c>
      <c r="J116" s="1">
        <f t="shared" si="22"/>
        <v>33731.01</v>
      </c>
    </row>
    <row r="117" spans="1:10" ht="16" x14ac:dyDescent="0.2">
      <c r="A117" s="6" t="s">
        <v>65</v>
      </c>
      <c r="B117" s="1">
        <v>5605.96</v>
      </c>
      <c r="C117" s="1">
        <v>5332.73</v>
      </c>
      <c r="D117" s="1">
        <v>4276.24</v>
      </c>
      <c r="E117">
        <v>4383.6000000000004</v>
      </c>
      <c r="F117" s="1">
        <v>5203.8</v>
      </c>
      <c r="G117" s="1">
        <v>4815.8999999999996</v>
      </c>
      <c r="H117" s="1">
        <f t="shared" si="24"/>
        <v>29618.229999999996</v>
      </c>
      <c r="I117" s="1">
        <f t="shared" si="21"/>
        <v>28004.739999999994</v>
      </c>
      <c r="J117" s="1">
        <f t="shared" si="22"/>
        <v>27748.599999999995</v>
      </c>
    </row>
    <row r="118" spans="1:10" x14ac:dyDescent="0.2">
      <c r="A118" s="6" t="s">
        <v>66</v>
      </c>
      <c r="B118" s="1">
        <v>6253.42</v>
      </c>
      <c r="C118" s="1">
        <v>6334.08</v>
      </c>
      <c r="D118" s="1">
        <v>5326.31</v>
      </c>
      <c r="E118" s="1">
        <v>4332.28</v>
      </c>
      <c r="F118" s="1">
        <v>4310.6000000000004</v>
      </c>
      <c r="G118" s="1">
        <v>4256.3</v>
      </c>
      <c r="H118" s="1">
        <f t="shared" si="24"/>
        <v>30812.99</v>
      </c>
      <c r="I118" s="1">
        <f t="shared" si="21"/>
        <v>29199.5</v>
      </c>
      <c r="J118" s="1">
        <f t="shared" si="22"/>
        <v>28943.360000000001</v>
      </c>
    </row>
    <row r="119" spans="1:10" x14ac:dyDescent="0.2">
      <c r="G119" s="1" t="s">
        <v>75</v>
      </c>
      <c r="H119" s="1"/>
      <c r="I119" s="1"/>
      <c r="J119" s="1">
        <f>AVERAGE(J116:J118)</f>
        <v>30140.99</v>
      </c>
    </row>
    <row r="122" spans="1:10" x14ac:dyDescent="0.2">
      <c r="A122" s="2" t="s">
        <v>28</v>
      </c>
    </row>
    <row r="123" spans="1:10" x14ac:dyDescent="0.2">
      <c r="A123" s="1" t="s">
        <v>29</v>
      </c>
      <c r="B123" s="1" t="s">
        <v>43</v>
      </c>
      <c r="C123" s="1" t="s">
        <v>44</v>
      </c>
      <c r="D123" s="1" t="s">
        <v>45</v>
      </c>
      <c r="E123" s="1" t="s">
        <v>30</v>
      </c>
      <c r="F123" s="1" t="s">
        <v>31</v>
      </c>
      <c r="G123" s="1" t="s">
        <v>32</v>
      </c>
    </row>
    <row r="124" spans="1:10" ht="15" x14ac:dyDescent="0.2">
      <c r="A124" s="7" t="s">
        <v>2</v>
      </c>
      <c r="B124" s="1">
        <v>1026.4399999999996</v>
      </c>
      <c r="C124" s="1">
        <v>1529.6399999999996</v>
      </c>
      <c r="D124" s="1">
        <v>475.75000000000023</v>
      </c>
      <c r="E124" s="1">
        <f>AVERAGE(B124:D124)</f>
        <v>1010.6099999999997</v>
      </c>
      <c r="F124" s="1">
        <f>_xlfn.STDEV.S(B124:D124)/SQRT(3)</f>
        <v>304.33477986147642</v>
      </c>
      <c r="G124" s="1">
        <f>((E124-$E$124)/($E$125-$E$124))*100</f>
        <v>0</v>
      </c>
    </row>
    <row r="125" spans="1:10" x14ac:dyDescent="0.2">
      <c r="A125" s="8" t="s">
        <v>3</v>
      </c>
      <c r="B125" s="1">
        <v>45131.869999999995</v>
      </c>
      <c r="C125" s="1">
        <v>47966.66</v>
      </c>
      <c r="D125" s="1">
        <v>46861.17</v>
      </c>
      <c r="E125" s="1">
        <f t="shared" ref="E125:E131" si="25">AVERAGE(B125:D125)</f>
        <v>46653.233333333337</v>
      </c>
      <c r="F125" s="1">
        <f t="shared" ref="F125:F131" si="26">_xlfn.STDEV.S(B125:D125)/SQRT(3)</f>
        <v>824.91147586338911</v>
      </c>
      <c r="G125" s="1">
        <f t="shared" ref="G125:G131" si="27">((E125-$E$124)/($E$125-$E$124))*100</f>
        <v>100</v>
      </c>
    </row>
    <row r="126" spans="1:10" x14ac:dyDescent="0.2">
      <c r="A126" s="6" t="s">
        <v>11</v>
      </c>
      <c r="B126" s="1">
        <v>36988.603333333325</v>
      </c>
      <c r="C126" s="1">
        <v>39833.21</v>
      </c>
      <c r="D126" s="1">
        <v>41220.003333333334</v>
      </c>
      <c r="E126" s="1">
        <f t="shared" si="25"/>
        <v>39347.272222222215</v>
      </c>
      <c r="F126" s="1">
        <f t="shared" si="26"/>
        <v>1245.4300639944586</v>
      </c>
      <c r="G126" s="1">
        <f t="shared" si="27"/>
        <v>83.993117446920508</v>
      </c>
    </row>
    <row r="127" spans="1:10" x14ac:dyDescent="0.2">
      <c r="A127" s="6" t="s">
        <v>12</v>
      </c>
      <c r="B127" s="1">
        <v>46168.27</v>
      </c>
      <c r="C127" s="1">
        <v>41642.06</v>
      </c>
      <c r="D127" s="1">
        <v>42170.04</v>
      </c>
      <c r="E127" s="1">
        <f t="shared" si="25"/>
        <v>43326.79</v>
      </c>
      <c r="F127" s="1">
        <f t="shared" si="26"/>
        <v>1428.8920139861275</v>
      </c>
      <c r="G127" s="1">
        <f t="shared" si="27"/>
        <v>92.71198040252871</v>
      </c>
    </row>
    <row r="128" spans="1:10" x14ac:dyDescent="0.2">
      <c r="A128" s="6" t="s">
        <v>76</v>
      </c>
      <c r="B128" s="1">
        <v>43940.702499999999</v>
      </c>
      <c r="C128" s="1">
        <v>41090.799999999996</v>
      </c>
      <c r="D128" s="1">
        <v>41650.666666666664</v>
      </c>
      <c r="E128" s="1">
        <f t="shared" si="25"/>
        <v>42227.389722222222</v>
      </c>
      <c r="F128" s="1">
        <f t="shared" si="26"/>
        <v>871.76892522876926</v>
      </c>
      <c r="G128" s="1">
        <f t="shared" si="27"/>
        <v>90.303266359629092</v>
      </c>
    </row>
    <row r="129" spans="1:7" x14ac:dyDescent="0.2">
      <c r="A129" s="6" t="s">
        <v>77</v>
      </c>
      <c r="B129" s="1">
        <v>28910.44333333334</v>
      </c>
      <c r="C129" s="1">
        <v>34088.199999999997</v>
      </c>
      <c r="D129" s="1">
        <v>27499.360000000001</v>
      </c>
      <c r="E129" s="1">
        <f t="shared" si="25"/>
        <v>30166.001111111113</v>
      </c>
      <c r="F129" s="1">
        <f t="shared" si="26"/>
        <v>2002.957990606533</v>
      </c>
      <c r="G129" s="1">
        <f t="shared" si="27"/>
        <v>63.877553439875555</v>
      </c>
    </row>
    <row r="130" spans="1:7" x14ac:dyDescent="0.2">
      <c r="A130" s="6" t="s">
        <v>78</v>
      </c>
      <c r="B130" s="1">
        <v>32305.263333333336</v>
      </c>
      <c r="C130" s="1">
        <v>36262.32</v>
      </c>
      <c r="D130" s="1">
        <v>29290.206666666665</v>
      </c>
      <c r="E130" s="1">
        <f t="shared" si="25"/>
        <v>32619.263333333336</v>
      </c>
      <c r="F130" s="1">
        <f t="shared" si="26"/>
        <v>2018.7899084361663</v>
      </c>
      <c r="G130" s="1">
        <f t="shared" si="27"/>
        <v>69.252490380519319</v>
      </c>
    </row>
    <row r="131" spans="1:7" x14ac:dyDescent="0.2">
      <c r="A131" s="6" t="s">
        <v>79</v>
      </c>
      <c r="B131" s="1">
        <v>28552.97</v>
      </c>
      <c r="C131" s="1">
        <v>28028.510000000002</v>
      </c>
      <c r="D131" s="1">
        <v>30140.99</v>
      </c>
      <c r="E131" s="1">
        <f t="shared" si="25"/>
        <v>28907.49</v>
      </c>
      <c r="F131" s="1">
        <f t="shared" si="26"/>
        <v>635.06069536698624</v>
      </c>
      <c r="G131" s="1">
        <f t="shared" si="27"/>
        <v>61.120237976388594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8"/>
  <sheetViews>
    <sheetView tabSelected="1" zoomScale="81" workbookViewId="0">
      <selection activeCell="A60" sqref="A60"/>
    </sheetView>
  </sheetViews>
  <sheetFormatPr baseColWidth="10" defaultColWidth="10.83203125" defaultRowHeight="14" x14ac:dyDescent="0.2"/>
  <cols>
    <col min="1" max="1" width="50.83203125" style="2" customWidth="1"/>
    <col min="2" max="8" width="10.83203125" style="2"/>
    <col min="9" max="9" width="23.83203125" style="2" customWidth="1"/>
    <col min="10" max="10" width="17.83203125" style="2" customWidth="1"/>
    <col min="11" max="16384" width="10.83203125" style="2"/>
  </cols>
  <sheetData>
    <row r="1" spans="1:10" ht="15.75" x14ac:dyDescent="0.25">
      <c r="A1" t="s">
        <v>99</v>
      </c>
    </row>
    <row r="3" spans="1:10" ht="12.75" x14ac:dyDescent="0.2">
      <c r="A3" s="4" t="s">
        <v>82</v>
      </c>
    </row>
    <row r="4" spans="1:10" ht="12.75" x14ac:dyDescent="0.2">
      <c r="A4" s="2" t="s">
        <v>81</v>
      </c>
    </row>
    <row r="5" spans="1:10" ht="12.75" x14ac:dyDescent="0.2">
      <c r="A5" s="11" t="s">
        <v>87</v>
      </c>
      <c r="B5" s="26" t="s">
        <v>5</v>
      </c>
      <c r="C5" s="26" t="s">
        <v>6</v>
      </c>
      <c r="D5" s="26" t="s">
        <v>7</v>
      </c>
      <c r="E5" s="26" t="s">
        <v>8</v>
      </c>
      <c r="F5" s="26" t="s">
        <v>9</v>
      </c>
      <c r="G5" s="26" t="s">
        <v>10</v>
      </c>
      <c r="H5" s="26" t="s">
        <v>46</v>
      </c>
      <c r="I5" s="26" t="s">
        <v>18</v>
      </c>
      <c r="J5" s="26" t="s">
        <v>20</v>
      </c>
    </row>
    <row r="6" spans="1:10" ht="12.75" x14ac:dyDescent="0.2">
      <c r="A6" s="17" t="s">
        <v>0</v>
      </c>
      <c r="B6" s="1">
        <v>276.88</v>
      </c>
      <c r="C6" s="1">
        <v>296.26</v>
      </c>
      <c r="D6" s="1">
        <v>298.55</v>
      </c>
      <c r="E6" s="1">
        <v>251.67</v>
      </c>
      <c r="F6" s="1">
        <v>247.55</v>
      </c>
      <c r="G6" s="1">
        <v>265.25</v>
      </c>
      <c r="H6" s="18">
        <f>SUM(B6:G6)</f>
        <v>1636.16</v>
      </c>
      <c r="I6" s="18">
        <f>H6-$H$6</f>
        <v>0</v>
      </c>
      <c r="J6" s="18">
        <f>I6-$I$7</f>
        <v>-249.16000000000008</v>
      </c>
    </row>
    <row r="7" spans="1:10" ht="12.75" x14ac:dyDescent="0.2">
      <c r="A7" s="17" t="s">
        <v>80</v>
      </c>
      <c r="B7" s="1">
        <v>242.03</v>
      </c>
      <c r="C7" s="1">
        <v>236.8</v>
      </c>
      <c r="D7" s="1">
        <v>380.33</v>
      </c>
      <c r="E7" s="1">
        <v>274.26</v>
      </c>
      <c r="F7" s="1">
        <v>375.97</v>
      </c>
      <c r="G7" s="1">
        <v>375.93</v>
      </c>
      <c r="H7" s="18">
        <f t="shared" ref="H7:H13" si="0">SUM(B7:G7)</f>
        <v>1885.3200000000002</v>
      </c>
      <c r="I7" s="18">
        <f t="shared" ref="I7:I12" si="1">H7-$H$6</f>
        <v>249.16000000000008</v>
      </c>
      <c r="J7" s="18">
        <f t="shared" ref="J7:J13" si="2">I7-$I$7</f>
        <v>0</v>
      </c>
    </row>
    <row r="8" spans="1:10" ht="12.75" x14ac:dyDescent="0.2">
      <c r="A8" s="7" t="s">
        <v>2</v>
      </c>
      <c r="B8" s="1">
        <v>350.93</v>
      </c>
      <c r="C8" s="1">
        <v>367.24</v>
      </c>
      <c r="D8" s="1">
        <v>339.61</v>
      </c>
      <c r="E8" s="1">
        <v>363.66</v>
      </c>
      <c r="F8" s="1">
        <v>326.64999999999998</v>
      </c>
      <c r="G8" s="1">
        <v>313.63</v>
      </c>
      <c r="H8" s="18">
        <f t="shared" si="0"/>
        <v>2061.7200000000003</v>
      </c>
      <c r="I8" s="18">
        <f t="shared" si="1"/>
        <v>425.56000000000017</v>
      </c>
      <c r="J8" s="18">
        <f t="shared" si="2"/>
        <v>176.40000000000009</v>
      </c>
    </row>
    <row r="9" spans="1:10" ht="12.75" x14ac:dyDescent="0.2">
      <c r="A9" s="8" t="s">
        <v>3</v>
      </c>
      <c r="B9" s="1">
        <v>8960.5</v>
      </c>
      <c r="C9" s="1">
        <v>8354.2999999999993</v>
      </c>
      <c r="D9" s="1">
        <v>8866.2000000000007</v>
      </c>
      <c r="E9" s="1">
        <v>8811.7000000000007</v>
      </c>
      <c r="F9" s="1">
        <v>8729.5</v>
      </c>
      <c r="G9" s="5">
        <v>8725.2999999999993</v>
      </c>
      <c r="H9" s="18">
        <f t="shared" si="0"/>
        <v>52447.5</v>
      </c>
      <c r="I9" s="18">
        <f t="shared" si="1"/>
        <v>50811.34</v>
      </c>
      <c r="J9" s="18">
        <f t="shared" si="2"/>
        <v>50562.179999999993</v>
      </c>
    </row>
    <row r="10" spans="1:10" ht="12.75" x14ac:dyDescent="0.2">
      <c r="A10" s="6" t="s">
        <v>83</v>
      </c>
      <c r="B10" s="1">
        <v>6236</v>
      </c>
      <c r="C10" s="1">
        <v>6494.6</v>
      </c>
      <c r="D10" s="1">
        <v>6317</v>
      </c>
      <c r="E10" s="1">
        <v>6935.1</v>
      </c>
      <c r="F10" s="1">
        <v>6662.3</v>
      </c>
      <c r="G10" s="1">
        <v>6751.4</v>
      </c>
      <c r="H10" s="18">
        <f t="shared" si="0"/>
        <v>39396.399999999994</v>
      </c>
      <c r="I10" s="18">
        <f t="shared" si="1"/>
        <v>37760.239999999991</v>
      </c>
      <c r="J10" s="18">
        <f t="shared" si="2"/>
        <v>37511.079999999987</v>
      </c>
    </row>
    <row r="11" spans="1:10" ht="12.75" x14ac:dyDescent="0.2">
      <c r="A11" s="6" t="s">
        <v>84</v>
      </c>
      <c r="B11" s="1">
        <v>6546.9</v>
      </c>
      <c r="C11" s="1">
        <v>6322.4</v>
      </c>
      <c r="D11" s="1">
        <v>5954.2</v>
      </c>
      <c r="E11" s="1">
        <v>6018.1</v>
      </c>
      <c r="F11" s="1">
        <v>6156</v>
      </c>
      <c r="G11" s="1">
        <v>6029</v>
      </c>
      <c r="H11" s="18">
        <f t="shared" si="0"/>
        <v>37026.6</v>
      </c>
      <c r="I11" s="18">
        <f t="shared" si="1"/>
        <v>35390.439999999995</v>
      </c>
      <c r="J11" s="18">
        <f t="shared" si="2"/>
        <v>35141.279999999992</v>
      </c>
    </row>
    <row r="12" spans="1:10" x14ac:dyDescent="0.2">
      <c r="A12" s="6" t="s">
        <v>85</v>
      </c>
      <c r="B12" s="1">
        <v>6066.4</v>
      </c>
      <c r="C12" s="1">
        <v>6067.6</v>
      </c>
      <c r="D12" s="1">
        <v>6087.8</v>
      </c>
      <c r="E12" s="1">
        <v>6029</v>
      </c>
      <c r="F12" s="1">
        <v>5994.3</v>
      </c>
      <c r="G12" s="1">
        <v>5979.1</v>
      </c>
      <c r="H12" s="18">
        <f t="shared" si="0"/>
        <v>36224.199999999997</v>
      </c>
      <c r="I12" s="18">
        <f t="shared" si="1"/>
        <v>34588.039999999994</v>
      </c>
      <c r="J12" s="18">
        <f t="shared" si="2"/>
        <v>34338.87999999999</v>
      </c>
    </row>
    <row r="13" spans="1:10" x14ac:dyDescent="0.2">
      <c r="A13" s="6" t="s">
        <v>86</v>
      </c>
      <c r="B13" s="1">
        <v>4614.7</v>
      </c>
      <c r="C13" s="1">
        <v>5959.5</v>
      </c>
      <c r="D13" s="1">
        <v>5581.8</v>
      </c>
      <c r="E13" s="1">
        <v>4499.8</v>
      </c>
      <c r="F13" s="1">
        <v>4415.8</v>
      </c>
      <c r="G13" s="1">
        <v>3185.1</v>
      </c>
      <c r="H13" s="18">
        <f t="shared" si="0"/>
        <v>28256.699999999997</v>
      </c>
      <c r="I13" s="18">
        <f>H13-$H$6</f>
        <v>26620.539999999997</v>
      </c>
      <c r="J13" s="18">
        <f t="shared" si="2"/>
        <v>26371.379999999997</v>
      </c>
    </row>
    <row r="15" spans="1:10" ht="12.75" x14ac:dyDescent="0.2">
      <c r="A15" s="11" t="s">
        <v>91</v>
      </c>
      <c r="B15" s="26" t="s">
        <v>5</v>
      </c>
      <c r="C15" s="26" t="s">
        <v>6</v>
      </c>
      <c r="D15" s="26" t="s">
        <v>7</v>
      </c>
      <c r="E15" s="26" t="s">
        <v>8</v>
      </c>
      <c r="F15" s="26" t="s">
        <v>9</v>
      </c>
      <c r="G15" s="26" t="s">
        <v>10</v>
      </c>
      <c r="H15" s="26" t="s">
        <v>46</v>
      </c>
      <c r="I15" s="26" t="s">
        <v>18</v>
      </c>
      <c r="J15" s="26" t="s">
        <v>20</v>
      </c>
    </row>
    <row r="16" spans="1:10" ht="12.75" x14ac:dyDescent="0.2">
      <c r="A16" s="17" t="s">
        <v>0</v>
      </c>
      <c r="B16" s="1">
        <v>249.24</v>
      </c>
      <c r="C16" s="1">
        <v>265.8</v>
      </c>
      <c r="D16" s="1">
        <v>263.23</v>
      </c>
      <c r="E16" s="1">
        <v>252.83</v>
      </c>
      <c r="F16" s="1">
        <v>262.43</v>
      </c>
      <c r="G16" s="1">
        <v>261.74</v>
      </c>
      <c r="H16" s="18">
        <f>SUM(B16:G16)</f>
        <v>1555.27</v>
      </c>
      <c r="I16" s="18">
        <f>H16-$H$16</f>
        <v>0</v>
      </c>
      <c r="J16" s="18">
        <f>I16-$I$17</f>
        <v>-179.68000000000006</v>
      </c>
    </row>
    <row r="17" spans="1:10" ht="12.75" x14ac:dyDescent="0.2">
      <c r="A17" s="17" t="s">
        <v>80</v>
      </c>
      <c r="B17" s="1">
        <v>286.51</v>
      </c>
      <c r="C17" s="1">
        <v>296</v>
      </c>
      <c r="D17" s="1">
        <v>275.92</v>
      </c>
      <c r="E17" s="1">
        <v>284.42</v>
      </c>
      <c r="F17" s="1">
        <v>298.02999999999997</v>
      </c>
      <c r="G17" s="1">
        <v>294.07</v>
      </c>
      <c r="H17" s="18">
        <f t="shared" ref="H17:H23" si="3">SUM(B17:G17)</f>
        <v>1734.95</v>
      </c>
      <c r="I17" s="18">
        <f t="shared" ref="I17:I23" si="4">H17-$H$16</f>
        <v>179.68000000000006</v>
      </c>
      <c r="J17" s="18">
        <f t="shared" ref="J17:J23" si="5">I17-$I$17</f>
        <v>0</v>
      </c>
    </row>
    <row r="18" spans="1:10" ht="12.75" x14ac:dyDescent="0.2">
      <c r="A18" s="7" t="s">
        <v>2</v>
      </c>
      <c r="B18" s="1">
        <v>301.43</v>
      </c>
      <c r="C18" s="1">
        <v>420.21</v>
      </c>
      <c r="D18" s="1">
        <v>435.83</v>
      </c>
      <c r="E18" s="1">
        <v>402.85</v>
      </c>
      <c r="F18" s="1">
        <v>408.83</v>
      </c>
      <c r="G18" s="1">
        <v>471.17</v>
      </c>
      <c r="H18" s="18">
        <f t="shared" si="3"/>
        <v>2440.3200000000002</v>
      </c>
      <c r="I18" s="18">
        <f t="shared" si="4"/>
        <v>885.05000000000018</v>
      </c>
      <c r="J18" s="18">
        <f t="shared" si="5"/>
        <v>705.37000000000012</v>
      </c>
    </row>
    <row r="19" spans="1:10" ht="12.75" x14ac:dyDescent="0.2">
      <c r="A19" s="8" t="s">
        <v>3</v>
      </c>
      <c r="B19" s="1">
        <v>9850.9</v>
      </c>
      <c r="C19" s="1">
        <v>7083.5</v>
      </c>
      <c r="D19" s="1">
        <v>7021.4</v>
      </c>
      <c r="E19" s="1">
        <v>7254.3</v>
      </c>
      <c r="F19" s="1">
        <v>6499.9</v>
      </c>
      <c r="G19" s="1">
        <v>6803</v>
      </c>
      <c r="H19" s="18">
        <f t="shared" si="3"/>
        <v>44513</v>
      </c>
      <c r="I19" s="18">
        <f t="shared" si="4"/>
        <v>42957.73</v>
      </c>
      <c r="J19" s="18">
        <f t="shared" si="5"/>
        <v>42778.05</v>
      </c>
    </row>
    <row r="20" spans="1:10" ht="12.75" x14ac:dyDescent="0.2">
      <c r="A20" s="6" t="s">
        <v>83</v>
      </c>
      <c r="B20" s="1">
        <v>5279.2</v>
      </c>
      <c r="C20" s="1">
        <v>5248.1</v>
      </c>
      <c r="D20" s="1">
        <v>5626.2</v>
      </c>
      <c r="E20" s="1">
        <v>5401.6</v>
      </c>
      <c r="F20" s="1">
        <v>6914.9</v>
      </c>
      <c r="G20" s="1">
        <v>6782.4</v>
      </c>
      <c r="H20" s="18">
        <f t="shared" si="3"/>
        <v>35252.400000000001</v>
      </c>
      <c r="I20" s="18">
        <f t="shared" si="4"/>
        <v>33697.130000000005</v>
      </c>
      <c r="J20" s="18">
        <f t="shared" si="5"/>
        <v>33517.450000000004</v>
      </c>
    </row>
    <row r="21" spans="1:10" ht="12.75" x14ac:dyDescent="0.2">
      <c r="A21" s="6" t="s">
        <v>84</v>
      </c>
      <c r="B21" s="1">
        <v>4816.8</v>
      </c>
      <c r="C21" s="1">
        <v>5075.3999999999996</v>
      </c>
      <c r="D21" s="1">
        <v>4665.5</v>
      </c>
      <c r="E21" s="1">
        <v>4286.3</v>
      </c>
      <c r="F21" s="1">
        <v>4976.8999999999996</v>
      </c>
      <c r="G21" s="1">
        <v>4405.5</v>
      </c>
      <c r="H21" s="18">
        <f t="shared" si="3"/>
        <v>28226.400000000001</v>
      </c>
      <c r="I21" s="18">
        <f t="shared" si="4"/>
        <v>26671.13</v>
      </c>
      <c r="J21" s="18">
        <f t="shared" si="5"/>
        <v>26491.45</v>
      </c>
    </row>
    <row r="22" spans="1:10" x14ac:dyDescent="0.2">
      <c r="A22" s="6" t="s">
        <v>85</v>
      </c>
      <c r="B22" s="1">
        <v>6803</v>
      </c>
      <c r="C22" s="1">
        <v>5320.3</v>
      </c>
      <c r="D22" s="1">
        <v>5098.3999999999996</v>
      </c>
      <c r="E22" s="1">
        <v>5250.7</v>
      </c>
      <c r="F22" s="1">
        <v>6584.3</v>
      </c>
      <c r="G22" s="1">
        <v>6944.2</v>
      </c>
      <c r="H22" s="18">
        <f t="shared" si="3"/>
        <v>36000.899999999994</v>
      </c>
      <c r="I22" s="18">
        <f t="shared" si="4"/>
        <v>34445.629999999997</v>
      </c>
      <c r="J22" s="18">
        <f t="shared" si="5"/>
        <v>34265.949999999997</v>
      </c>
    </row>
    <row r="23" spans="1:10" x14ac:dyDescent="0.2">
      <c r="A23" s="6" t="s">
        <v>86</v>
      </c>
      <c r="B23" s="1">
        <v>4405.5</v>
      </c>
      <c r="C23" s="1">
        <v>3587.5</v>
      </c>
      <c r="D23" s="1">
        <v>4709.5</v>
      </c>
      <c r="E23" s="1">
        <v>4506.1000000000004</v>
      </c>
      <c r="F23" s="1">
        <v>4529.5</v>
      </c>
      <c r="G23" s="1">
        <v>5157.6000000000004</v>
      </c>
      <c r="H23" s="18">
        <f t="shared" si="3"/>
        <v>26895.699999999997</v>
      </c>
      <c r="I23" s="18">
        <f t="shared" si="4"/>
        <v>25340.429999999997</v>
      </c>
      <c r="J23" s="18">
        <f t="shared" si="5"/>
        <v>25160.749999999996</v>
      </c>
    </row>
    <row r="25" spans="1:10" ht="12.75" x14ac:dyDescent="0.2">
      <c r="A25" s="11" t="s">
        <v>92</v>
      </c>
      <c r="B25" s="26" t="s">
        <v>5</v>
      </c>
      <c r="C25" s="26" t="s">
        <v>6</v>
      </c>
      <c r="D25" s="26" t="s">
        <v>7</v>
      </c>
      <c r="E25" s="26" t="s">
        <v>8</v>
      </c>
      <c r="F25" s="26" t="s">
        <v>9</v>
      </c>
      <c r="G25" s="26" t="s">
        <v>10</v>
      </c>
      <c r="H25" s="26" t="s">
        <v>46</v>
      </c>
      <c r="I25" s="26" t="s">
        <v>18</v>
      </c>
      <c r="J25" s="26" t="s">
        <v>20</v>
      </c>
    </row>
    <row r="26" spans="1:10" ht="12.75" x14ac:dyDescent="0.2">
      <c r="A26" s="17" t="s">
        <v>0</v>
      </c>
      <c r="B26" s="1">
        <v>270.33999999999997</v>
      </c>
      <c r="C26" s="1">
        <v>283.64999999999998</v>
      </c>
      <c r="D26" s="1">
        <v>275.05</v>
      </c>
      <c r="E26" s="1">
        <v>274.87</v>
      </c>
      <c r="F26" s="1">
        <v>285.77</v>
      </c>
      <c r="G26" s="1">
        <v>283.57</v>
      </c>
      <c r="H26" s="18">
        <f>SUM(B26:G26)</f>
        <v>1673.2499999999998</v>
      </c>
      <c r="I26" s="18">
        <f>H26-$H$26</f>
        <v>0</v>
      </c>
      <c r="J26" s="18">
        <f t="shared" ref="J26:J34" si="6">I26-$I$27</f>
        <v>-313.63000000000034</v>
      </c>
    </row>
    <row r="27" spans="1:10" ht="12.75" x14ac:dyDescent="0.2">
      <c r="A27" s="17" t="s">
        <v>80</v>
      </c>
      <c r="B27" s="1">
        <v>312.44</v>
      </c>
      <c r="C27" s="1">
        <v>293.57</v>
      </c>
      <c r="D27" s="1">
        <v>337.77</v>
      </c>
      <c r="E27" s="1">
        <v>310.67</v>
      </c>
      <c r="F27" s="1">
        <v>329.47</v>
      </c>
      <c r="G27" s="1">
        <v>402.96</v>
      </c>
      <c r="H27" s="18">
        <f t="shared" ref="H27:H34" si="7">SUM(B27:G27)</f>
        <v>1986.88</v>
      </c>
      <c r="I27" s="18">
        <f t="shared" ref="I27:I34" si="8">H27-$H$26</f>
        <v>313.63000000000034</v>
      </c>
      <c r="J27" s="18">
        <f t="shared" si="6"/>
        <v>0</v>
      </c>
    </row>
    <row r="28" spans="1:10" ht="12.75" x14ac:dyDescent="0.2">
      <c r="A28" s="7" t="s">
        <v>2</v>
      </c>
      <c r="B28" s="1">
        <v>379.1</v>
      </c>
      <c r="C28" s="1">
        <v>429.88</v>
      </c>
      <c r="D28" s="1">
        <v>554.83000000000004</v>
      </c>
      <c r="E28" s="1">
        <v>492.39</v>
      </c>
      <c r="F28" s="1">
        <v>559.48</v>
      </c>
      <c r="G28" s="1">
        <v>491.04</v>
      </c>
      <c r="H28" s="18">
        <f t="shared" si="7"/>
        <v>2906.72</v>
      </c>
      <c r="I28" s="18">
        <f t="shared" si="8"/>
        <v>1233.47</v>
      </c>
      <c r="J28" s="18">
        <f t="shared" si="6"/>
        <v>919.83999999999969</v>
      </c>
    </row>
    <row r="29" spans="1:10" ht="12.75" x14ac:dyDescent="0.2">
      <c r="A29" s="8" t="s">
        <v>3</v>
      </c>
      <c r="B29" s="1">
        <v>9860.9</v>
      </c>
      <c r="C29" s="1">
        <v>11000</v>
      </c>
      <c r="D29" s="1">
        <v>9488.2000000000007</v>
      </c>
      <c r="E29" s="1">
        <v>12000</v>
      </c>
      <c r="F29" s="1">
        <v>9768</v>
      </c>
      <c r="G29" s="1">
        <v>9261</v>
      </c>
      <c r="H29" s="18">
        <f t="shared" si="7"/>
        <v>61378.100000000006</v>
      </c>
      <c r="I29" s="18">
        <f t="shared" si="8"/>
        <v>59704.850000000006</v>
      </c>
      <c r="J29" s="18">
        <f t="shared" si="6"/>
        <v>59391.220000000008</v>
      </c>
    </row>
    <row r="30" spans="1:10" ht="12.75" x14ac:dyDescent="0.2">
      <c r="A30" s="6" t="s">
        <v>83</v>
      </c>
      <c r="B30" s="1">
        <v>7003.7</v>
      </c>
      <c r="C30" s="1">
        <v>6963.5</v>
      </c>
      <c r="D30" s="1">
        <v>7087.1</v>
      </c>
      <c r="E30" s="1">
        <v>7063.3</v>
      </c>
      <c r="F30" s="1">
        <v>6838.2</v>
      </c>
      <c r="G30" s="1">
        <v>7139.9</v>
      </c>
      <c r="H30" s="18">
        <f t="shared" si="7"/>
        <v>42095.700000000004</v>
      </c>
      <c r="I30" s="18">
        <f t="shared" si="8"/>
        <v>40422.450000000004</v>
      </c>
      <c r="J30" s="18">
        <f t="shared" si="6"/>
        <v>40108.820000000007</v>
      </c>
    </row>
    <row r="31" spans="1:10" ht="12.75" x14ac:dyDescent="0.2">
      <c r="A31" s="6" t="s">
        <v>84</v>
      </c>
      <c r="B31" s="1">
        <v>6379.4</v>
      </c>
      <c r="C31" s="1">
        <v>7139.9</v>
      </c>
      <c r="D31" s="1">
        <v>7249.4</v>
      </c>
      <c r="E31" s="1">
        <v>7027.9</v>
      </c>
      <c r="F31" s="1">
        <v>6424.2</v>
      </c>
      <c r="G31" s="1">
        <v>6722</v>
      </c>
      <c r="H31" s="18">
        <f t="shared" si="7"/>
        <v>40942.799999999996</v>
      </c>
      <c r="I31" s="18">
        <f t="shared" si="8"/>
        <v>39269.549999999996</v>
      </c>
      <c r="J31" s="18">
        <f t="shared" si="6"/>
        <v>38955.919999999998</v>
      </c>
    </row>
    <row r="32" spans="1:10" x14ac:dyDescent="0.2">
      <c r="A32" s="6" t="s">
        <v>85</v>
      </c>
      <c r="B32" s="1">
        <v>6581.7</v>
      </c>
      <c r="C32" s="1">
        <v>7276.6</v>
      </c>
      <c r="D32" s="1">
        <v>7050.2</v>
      </c>
      <c r="E32" s="1">
        <v>7015.9</v>
      </c>
      <c r="F32" s="1">
        <v>6693.5</v>
      </c>
      <c r="G32" s="1">
        <v>6581.7</v>
      </c>
      <c r="H32" s="18">
        <f t="shared" si="7"/>
        <v>41199.599999999999</v>
      </c>
      <c r="I32" s="18">
        <f t="shared" si="8"/>
        <v>39526.35</v>
      </c>
      <c r="J32" s="18">
        <f t="shared" si="6"/>
        <v>39212.720000000001</v>
      </c>
    </row>
    <row r="33" spans="1:10" x14ac:dyDescent="0.2">
      <c r="A33" s="6" t="s">
        <v>93</v>
      </c>
      <c r="B33" s="1">
        <v>5103.3999999999996</v>
      </c>
      <c r="C33" s="1">
        <v>4529.5</v>
      </c>
      <c r="D33" s="1">
        <v>3562</v>
      </c>
      <c r="E33" s="1">
        <v>4427.5</v>
      </c>
      <c r="F33" s="1">
        <v>5608.4</v>
      </c>
      <c r="G33" s="1">
        <v>6190.1</v>
      </c>
      <c r="H33" s="18">
        <f t="shared" si="7"/>
        <v>29420.9</v>
      </c>
      <c r="I33" s="18">
        <f t="shared" si="8"/>
        <v>27747.65</v>
      </c>
      <c r="J33" s="18">
        <f t="shared" si="6"/>
        <v>27434.02</v>
      </c>
    </row>
    <row r="34" spans="1:10" x14ac:dyDescent="0.2">
      <c r="A34" s="6" t="s">
        <v>94</v>
      </c>
      <c r="B34" s="1">
        <v>5351</v>
      </c>
      <c r="C34" s="1">
        <v>4842.8999999999996</v>
      </c>
      <c r="D34" s="1">
        <v>5160.3</v>
      </c>
      <c r="E34" s="1">
        <v>5038.1000000000004</v>
      </c>
      <c r="F34" s="1">
        <v>5922.5</v>
      </c>
      <c r="G34" s="1">
        <v>5334.7</v>
      </c>
      <c r="H34" s="18">
        <f t="shared" si="7"/>
        <v>31649.500000000004</v>
      </c>
      <c r="I34" s="18">
        <f t="shared" si="8"/>
        <v>29976.250000000004</v>
      </c>
      <c r="J34" s="18">
        <f t="shared" si="6"/>
        <v>29662.620000000003</v>
      </c>
    </row>
    <row r="35" spans="1:10" x14ac:dyDescent="0.2">
      <c r="F35" s="14" t="s">
        <v>95</v>
      </c>
      <c r="J35" s="2">
        <f>AVERAGE(J33:J34)</f>
        <v>28548.32</v>
      </c>
    </row>
    <row r="37" spans="1:10" ht="12.75" x14ac:dyDescent="0.2">
      <c r="A37" s="11" t="s">
        <v>96</v>
      </c>
      <c r="B37" s="26" t="s">
        <v>5</v>
      </c>
      <c r="C37" s="26" t="s">
        <v>6</v>
      </c>
      <c r="D37" s="26" t="s">
        <v>7</v>
      </c>
      <c r="E37" s="26" t="s">
        <v>8</v>
      </c>
      <c r="F37" s="26" t="s">
        <v>9</v>
      </c>
      <c r="G37" s="26" t="s">
        <v>10</v>
      </c>
      <c r="H37" s="26" t="s">
        <v>46</v>
      </c>
      <c r="I37" s="26" t="s">
        <v>18</v>
      </c>
      <c r="J37" s="26" t="s">
        <v>20</v>
      </c>
    </row>
    <row r="38" spans="1:10" ht="12.75" x14ac:dyDescent="0.2">
      <c r="A38" s="17" t="s">
        <v>0</v>
      </c>
      <c r="B38" s="1">
        <v>263.35000000000002</v>
      </c>
      <c r="C38" s="1">
        <v>246.41</v>
      </c>
      <c r="D38" s="1">
        <v>284.27</v>
      </c>
      <c r="E38" s="1">
        <v>294.31</v>
      </c>
      <c r="F38" s="1">
        <v>274.81</v>
      </c>
      <c r="G38" s="1">
        <v>260.55</v>
      </c>
      <c r="H38" s="1">
        <f>SUM(B38:G38)</f>
        <v>1623.6999999999998</v>
      </c>
      <c r="I38" s="18">
        <f>H38-$H$38</f>
        <v>0</v>
      </c>
      <c r="J38" s="18">
        <f>I38-$I$39</f>
        <v>-541.76000000000022</v>
      </c>
    </row>
    <row r="39" spans="1:10" ht="12.75" x14ac:dyDescent="0.2">
      <c r="A39" s="17" t="s">
        <v>80</v>
      </c>
      <c r="B39" s="1">
        <v>300.19</v>
      </c>
      <c r="C39" s="1">
        <v>364.94</v>
      </c>
      <c r="D39" s="1">
        <v>409.86</v>
      </c>
      <c r="E39" s="1">
        <v>355.57</v>
      </c>
      <c r="F39" s="1">
        <v>388.63</v>
      </c>
      <c r="G39" s="1">
        <v>346.27</v>
      </c>
      <c r="H39" s="1">
        <f t="shared" ref="H39:H42" si="9">SUM(B39:G39)</f>
        <v>2165.46</v>
      </c>
      <c r="I39" s="18">
        <f t="shared" ref="I39:I42" si="10">H39-$H$38</f>
        <v>541.76000000000022</v>
      </c>
      <c r="J39" s="18">
        <f t="shared" ref="J39:J42" si="11">I39-$I$39</f>
        <v>0</v>
      </c>
    </row>
    <row r="40" spans="1:10" ht="12.75" x14ac:dyDescent="0.2">
      <c r="A40" s="7" t="s">
        <v>2</v>
      </c>
      <c r="B40" s="1">
        <v>346.27</v>
      </c>
      <c r="C40" s="1">
        <v>358.82</v>
      </c>
      <c r="D40" s="1">
        <v>476.01</v>
      </c>
      <c r="E40" s="1">
        <v>355.57</v>
      </c>
      <c r="F40" s="1">
        <v>400.14</v>
      </c>
      <c r="G40" s="1">
        <v>425.22</v>
      </c>
      <c r="H40" s="1">
        <f t="shared" si="9"/>
        <v>2362.0299999999997</v>
      </c>
      <c r="I40" s="18">
        <f t="shared" si="10"/>
        <v>738.32999999999993</v>
      </c>
      <c r="J40" s="18">
        <f t="shared" si="11"/>
        <v>196.56999999999971</v>
      </c>
    </row>
    <row r="41" spans="1:10" ht="12.75" x14ac:dyDescent="0.2">
      <c r="A41" s="8" t="s">
        <v>3</v>
      </c>
      <c r="B41" s="1">
        <v>8526.1</v>
      </c>
      <c r="C41" s="1">
        <v>9039</v>
      </c>
      <c r="D41" s="1">
        <v>9142.4</v>
      </c>
      <c r="E41" s="1">
        <v>9261.9</v>
      </c>
      <c r="F41" s="1">
        <v>8526.1</v>
      </c>
      <c r="G41" s="1">
        <v>8527.7000000000007</v>
      </c>
      <c r="H41" s="1">
        <f t="shared" si="9"/>
        <v>53023.199999999997</v>
      </c>
      <c r="I41" s="18">
        <f t="shared" si="10"/>
        <v>51399.5</v>
      </c>
      <c r="J41" s="18">
        <f t="shared" si="11"/>
        <v>50857.74</v>
      </c>
    </row>
    <row r="42" spans="1:10" x14ac:dyDescent="0.2">
      <c r="A42" s="6" t="s">
        <v>86</v>
      </c>
      <c r="B42" s="1">
        <v>4472</v>
      </c>
      <c r="C42" s="1">
        <v>5364.9</v>
      </c>
      <c r="D42" s="1">
        <v>5985.3</v>
      </c>
      <c r="E42" s="1">
        <v>4727.8999999999996</v>
      </c>
      <c r="F42" s="1">
        <v>4512.7</v>
      </c>
      <c r="G42" s="1">
        <v>4572.7</v>
      </c>
      <c r="H42" s="1">
        <f t="shared" si="9"/>
        <v>29635.5</v>
      </c>
      <c r="I42" s="18">
        <f t="shared" si="10"/>
        <v>28011.8</v>
      </c>
      <c r="J42" s="18">
        <f t="shared" si="11"/>
        <v>27470.04</v>
      </c>
    </row>
    <row r="46" spans="1:10" ht="12.75" x14ac:dyDescent="0.2">
      <c r="A46" s="4" t="s">
        <v>28</v>
      </c>
    </row>
    <row r="47" spans="1:10" ht="12.75" x14ac:dyDescent="0.2">
      <c r="A47" s="3" t="s">
        <v>29</v>
      </c>
      <c r="B47" s="3" t="s">
        <v>43</v>
      </c>
      <c r="C47" s="3" t="s">
        <v>44</v>
      </c>
      <c r="D47" s="3" t="s">
        <v>45</v>
      </c>
      <c r="E47" s="3" t="s">
        <v>30</v>
      </c>
      <c r="F47" s="3" t="s">
        <v>31</v>
      </c>
      <c r="G47" s="3" t="s">
        <v>32</v>
      </c>
    </row>
    <row r="48" spans="1:10" ht="12.75" x14ac:dyDescent="0.2">
      <c r="A48" s="7" t="s">
        <v>2</v>
      </c>
      <c r="B48" s="1">
        <v>176.40000000000009</v>
      </c>
      <c r="C48" s="1">
        <v>705.37000000000012</v>
      </c>
      <c r="D48" s="1">
        <v>919.83999999999969</v>
      </c>
      <c r="E48" s="1">
        <f>AVERAGE(B48:D48)</f>
        <v>600.53666666666663</v>
      </c>
      <c r="F48" s="1">
        <f>_xlfn.STDEV.S(B48:D48)/SQRT(4)</f>
        <v>191.3232077097112</v>
      </c>
      <c r="G48" s="1">
        <f>((E48-$E$48)/($E$49-$E$48))*100</f>
        <v>0</v>
      </c>
    </row>
    <row r="49" spans="1:8" ht="12.75" x14ac:dyDescent="0.2">
      <c r="A49" s="8" t="s">
        <v>3</v>
      </c>
      <c r="B49" s="1">
        <v>50562.179999999993</v>
      </c>
      <c r="C49" s="1">
        <v>42778.05</v>
      </c>
      <c r="D49" s="1">
        <v>59391.220000000008</v>
      </c>
      <c r="E49" s="1">
        <f>AVERAGE(B49:D49)</f>
        <v>50910.483333333337</v>
      </c>
      <c r="F49" s="1">
        <f>_xlfn.STDEV.S(B49:D49)/SQRT(4)</f>
        <v>4156.0299797773541</v>
      </c>
      <c r="G49" s="1">
        <f>((E49-$E$48)/($E$49-$E$48))*100</f>
        <v>100</v>
      </c>
    </row>
    <row r="50" spans="1:8" ht="12.75" x14ac:dyDescent="0.2">
      <c r="A50" s="6" t="s">
        <v>83</v>
      </c>
      <c r="B50" s="1">
        <v>37511.079999999987</v>
      </c>
      <c r="C50" s="1">
        <v>33517.450000000004</v>
      </c>
      <c r="D50" s="1">
        <v>40108.820000000007</v>
      </c>
      <c r="E50" s="1">
        <f>AVERAGE(B50:D50)</f>
        <v>37045.783333333333</v>
      </c>
      <c r="F50" s="1">
        <f>_xlfn.STDEV.S(B50:D50)/SQRT(3)</f>
        <v>1916.934650271394</v>
      </c>
      <c r="G50" s="1">
        <f>((E50-$E$48)/($E$49-$E$48))*100</f>
        <v>72.441433715161949</v>
      </c>
    </row>
    <row r="51" spans="1:8" ht="12.75" x14ac:dyDescent="0.2">
      <c r="A51" s="6" t="s">
        <v>84</v>
      </c>
      <c r="B51" s="1">
        <v>35141.279999999992</v>
      </c>
      <c r="C51" s="1">
        <v>26491.45</v>
      </c>
      <c r="D51" s="1">
        <v>38955.919999999998</v>
      </c>
      <c r="E51" s="1">
        <f>AVERAGE(B51:D51)</f>
        <v>33529.549999999996</v>
      </c>
      <c r="F51" s="1">
        <f>_xlfn.STDEV.S(B51:D51)/SQRT(3)</f>
        <v>3687.3209918087355</v>
      </c>
      <c r="G51" s="1">
        <f>((E51-$E$48)/($E$49-$E$48))*100</f>
        <v>65.452292270368787</v>
      </c>
    </row>
    <row r="52" spans="1:8" x14ac:dyDescent="0.2">
      <c r="A52" s="6" t="s">
        <v>85</v>
      </c>
      <c r="B52" s="1">
        <v>34338.87999999999</v>
      </c>
      <c r="C52" s="1">
        <v>34265.949999999997</v>
      </c>
      <c r="D52" s="1">
        <v>39212.720000000001</v>
      </c>
      <c r="E52" s="1">
        <f>AVERAGE(B52:D52)</f>
        <v>35939.183333333327</v>
      </c>
      <c r="F52" s="1">
        <f>_xlfn.STDEV.S(B52:D52)/SQRT(3)</f>
        <v>1636.9037262703589</v>
      </c>
      <c r="G52" s="1">
        <f>((E52-$E$48)/($E$49-$E$48))*100</f>
        <v>70.241868672225436</v>
      </c>
    </row>
    <row r="55" spans="1:8" ht="12.75" x14ac:dyDescent="0.2">
      <c r="A55" s="3" t="s">
        <v>29</v>
      </c>
      <c r="B55" s="3" t="s">
        <v>43</v>
      </c>
      <c r="C55" s="3" t="s">
        <v>44</v>
      </c>
      <c r="D55" s="3" t="s">
        <v>45</v>
      </c>
      <c r="E55" s="3" t="s">
        <v>97</v>
      </c>
      <c r="F55" s="3" t="s">
        <v>30</v>
      </c>
      <c r="G55" s="3" t="s">
        <v>31</v>
      </c>
      <c r="H55" s="3" t="s">
        <v>32</v>
      </c>
    </row>
    <row r="56" spans="1:8" ht="12.75" x14ac:dyDescent="0.2">
      <c r="A56" s="7" t="s">
        <v>2</v>
      </c>
      <c r="B56" s="1">
        <v>176.40000000000009</v>
      </c>
      <c r="C56" s="1">
        <v>705.37000000000012</v>
      </c>
      <c r="D56" s="1">
        <v>919.83999999999969</v>
      </c>
      <c r="E56" s="1">
        <v>196.56999999999971</v>
      </c>
      <c r="F56" s="1">
        <f>AVERAGE(B56:E56)</f>
        <v>499.5449999999999</v>
      </c>
      <c r="G56" s="1">
        <f>_xlfn.STDEV.S(B56:E56)/SQRT(4)</f>
        <v>186.017104791468</v>
      </c>
      <c r="H56" s="1">
        <f>((F56-$F$56)/($F$57-$F$56))*100</f>
        <v>0</v>
      </c>
    </row>
    <row r="57" spans="1:8" ht="12.75" x14ac:dyDescent="0.2">
      <c r="A57" s="8" t="s">
        <v>3</v>
      </c>
      <c r="B57" s="1">
        <v>50562.179999999993</v>
      </c>
      <c r="C57" s="1">
        <v>42778.05</v>
      </c>
      <c r="D57" s="1">
        <v>59391.220000000008</v>
      </c>
      <c r="E57" s="1">
        <v>50857.74</v>
      </c>
      <c r="F57" s="1">
        <f>AVERAGE(B57:E57)</f>
        <v>50897.297500000001</v>
      </c>
      <c r="G57" s="1">
        <f>_xlfn.STDEV.S(B57:E57)/SQRT(4)</f>
        <v>3393.4098870319508</v>
      </c>
      <c r="H57" s="1">
        <f t="shared" ref="H57:H58" si="12">((F57-$F$56)/($F$57-$F$56))*100</f>
        <v>100</v>
      </c>
    </row>
    <row r="58" spans="1:8" x14ac:dyDescent="0.2">
      <c r="A58" s="6" t="s">
        <v>86</v>
      </c>
      <c r="B58" s="1">
        <v>26371.379999999997</v>
      </c>
      <c r="C58" s="1">
        <v>25160.749999999996</v>
      </c>
      <c r="D58" s="1">
        <v>28548.32</v>
      </c>
      <c r="E58" s="1">
        <v>27470.04</v>
      </c>
      <c r="F58" s="1">
        <f>AVERAGE(B58:E58)</f>
        <v>26887.622499999998</v>
      </c>
      <c r="G58" s="1">
        <f>_xlfn.STDEV.S(B58:E58)/SQRT(4)</f>
        <v>727.19330768344162</v>
      </c>
      <c r="H58" s="1">
        <f t="shared" si="12"/>
        <v>52.359631513329887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aff0048d1bf537fb558af9a8d7ba897b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377800a2f891c7cc53204911b01655c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8C5CC5C2-9BCE-430E-B4F8-A6DCE6D82A87}"/>
</file>

<file path=customXml/itemProps2.xml><?xml version="1.0" encoding="utf-8"?>
<ds:datastoreItem xmlns:ds="http://schemas.openxmlformats.org/officeDocument/2006/customXml" ds:itemID="{F1BFB822-27F7-4B96-A339-5560D2582AE5}"/>
</file>

<file path=customXml/itemProps3.xml><?xml version="1.0" encoding="utf-8"?>
<ds:datastoreItem xmlns:ds="http://schemas.openxmlformats.org/officeDocument/2006/customXml" ds:itemID="{E517A8D8-7F27-45BD-B1E7-A920FE1BA2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Sheet1_2D PDAC cultures</vt:lpstr>
      <vt:lpstr>Sheet2_microfluid PDAC cultures</vt:lpstr>
      <vt:lpstr>Sheet3_repeated US exposure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Delanyo Kpeglo</cp:lastModifiedBy>
  <dcterms:created xsi:type="dcterms:W3CDTF">2022-10-01T20:42:39Z</dcterms:created>
  <dcterms:modified xsi:type="dcterms:W3CDTF">2025-03-03T13:11:07Z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