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etnh\Desktop\"/>
    </mc:Choice>
  </mc:AlternateContent>
  <xr:revisionPtr revIDLastSave="0" documentId="13_ncr:1_{239EADAF-425E-4F4D-B8B0-7A9D1E576E99}" xr6:coauthVersionLast="47" xr6:coauthVersionMax="47" xr10:uidLastSave="{00000000-0000-0000-0000-000000000000}"/>
  <bookViews>
    <workbookView xWindow="28680" yWindow="-120" windowWidth="29040" windowHeight="15840" activeTab="4" xr2:uid="{3B150C3E-EA80-44BF-B8F9-6DBD73F64642}"/>
  </bookViews>
  <sheets>
    <sheet name="Cu-PFO 10 ppm" sheetId="3" r:id="rId1"/>
    <sheet name="Cu-PFO rate mode 100 ppm" sheetId="1" r:id="rId2"/>
    <sheet name="Pb 10 ppm" sheetId="4" r:id="rId3"/>
    <sheet name="Pb PFO 100 ppm" sheetId="2" r:id="rId4"/>
    <sheet name="Plot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0" i="4" l="1"/>
  <c r="I11" i="4"/>
  <c r="I12" i="4"/>
  <c r="I13" i="4"/>
  <c r="I14" i="4"/>
  <c r="I15" i="4"/>
  <c r="I16" i="4"/>
  <c r="I17" i="4"/>
  <c r="I18" i="4"/>
  <c r="I9" i="4"/>
  <c r="F18" i="4"/>
  <c r="E18" i="4"/>
  <c r="F17" i="4"/>
  <c r="E17" i="4"/>
  <c r="G17" i="4" s="1"/>
  <c r="F16" i="4"/>
  <c r="E16" i="4"/>
  <c r="G16" i="4" s="1"/>
  <c r="F15" i="4"/>
  <c r="E15" i="4"/>
  <c r="F14" i="4"/>
  <c r="E14" i="4"/>
  <c r="G13" i="4"/>
  <c r="F13" i="4"/>
  <c r="E13" i="4"/>
  <c r="F12" i="4"/>
  <c r="E12" i="4"/>
  <c r="G12" i="4" s="1"/>
  <c r="F11" i="4"/>
  <c r="E11" i="4"/>
  <c r="G11" i="4" s="1"/>
  <c r="F10" i="4"/>
  <c r="E10" i="4"/>
  <c r="F9" i="4"/>
  <c r="E9" i="4"/>
  <c r="G9" i="4" s="1"/>
  <c r="B4" i="4"/>
  <c r="G18" i="4" s="1"/>
  <c r="I10" i="3"/>
  <c r="I11" i="3"/>
  <c r="I12" i="3"/>
  <c r="I13" i="3"/>
  <c r="I14" i="3"/>
  <c r="I15" i="3"/>
  <c r="I16" i="3"/>
  <c r="I17" i="3"/>
  <c r="I18" i="3"/>
  <c r="I9" i="3"/>
  <c r="F18" i="3"/>
  <c r="E18" i="3"/>
  <c r="G18" i="3" s="1"/>
  <c r="F17" i="3"/>
  <c r="E17" i="3"/>
  <c r="F16" i="3"/>
  <c r="E16" i="3"/>
  <c r="F15" i="3"/>
  <c r="E15" i="3"/>
  <c r="G15" i="3" s="1"/>
  <c r="F14" i="3"/>
  <c r="E14" i="3"/>
  <c r="G14" i="3" s="1"/>
  <c r="G13" i="3"/>
  <c r="F13" i="3"/>
  <c r="E13" i="3"/>
  <c r="F12" i="3"/>
  <c r="E12" i="3"/>
  <c r="F11" i="3"/>
  <c r="E11" i="3"/>
  <c r="G11" i="3" s="1"/>
  <c r="F10" i="3"/>
  <c r="E10" i="3"/>
  <c r="G10" i="3" s="1"/>
  <c r="G9" i="3"/>
  <c r="F9" i="3"/>
  <c r="E9" i="3"/>
  <c r="B4" i="3"/>
  <c r="G12" i="3" s="1"/>
  <c r="G14" i="4" l="1"/>
  <c r="G15" i="4"/>
  <c r="G10" i="4"/>
  <c r="G16" i="3"/>
  <c r="G17" i="3"/>
  <c r="I10" i="2" l="1"/>
  <c r="I11" i="2"/>
  <c r="I12" i="2"/>
  <c r="I13" i="2"/>
  <c r="I14" i="2"/>
  <c r="I15" i="2"/>
  <c r="I16" i="2"/>
  <c r="I17" i="2"/>
  <c r="I18" i="2"/>
  <c r="I9" i="2"/>
  <c r="F18" i="2"/>
  <c r="E18" i="2"/>
  <c r="G18" i="2" s="1"/>
  <c r="F17" i="2"/>
  <c r="E17" i="2"/>
  <c r="G17" i="2" s="1"/>
  <c r="F16" i="2"/>
  <c r="E16" i="2"/>
  <c r="G16" i="2" s="1"/>
  <c r="F15" i="2"/>
  <c r="E15" i="2"/>
  <c r="G15" i="2" s="1"/>
  <c r="F14" i="2"/>
  <c r="E14" i="2"/>
  <c r="G13" i="2"/>
  <c r="F13" i="2"/>
  <c r="E13" i="2"/>
  <c r="G12" i="2"/>
  <c r="F12" i="2"/>
  <c r="E12" i="2"/>
  <c r="F11" i="2"/>
  <c r="E11" i="2"/>
  <c r="G11" i="2" s="1"/>
  <c r="F10" i="2"/>
  <c r="E10" i="2"/>
  <c r="G10" i="2" s="1"/>
  <c r="G9" i="2"/>
  <c r="F9" i="2"/>
  <c r="E9" i="2"/>
  <c r="B4" i="2"/>
  <c r="G14" i="2" s="1"/>
  <c r="I10" i="1"/>
  <c r="I11" i="1"/>
  <c r="I12" i="1"/>
  <c r="I13" i="1"/>
  <c r="I14" i="1"/>
  <c r="I15" i="1"/>
  <c r="I16" i="1"/>
  <c r="I17" i="1"/>
  <c r="I18" i="1"/>
  <c r="I9" i="1"/>
  <c r="F18" i="1"/>
  <c r="E18" i="1"/>
  <c r="G18" i="1" s="1"/>
  <c r="F17" i="1"/>
  <c r="E17" i="1"/>
  <c r="G17" i="1" s="1"/>
  <c r="F16" i="1"/>
  <c r="E16" i="1"/>
  <c r="F15" i="1"/>
  <c r="E15" i="1"/>
  <c r="G14" i="1"/>
  <c r="F14" i="1"/>
  <c r="E14" i="1"/>
  <c r="F13" i="1"/>
  <c r="E13" i="1"/>
  <c r="G13" i="1" s="1"/>
  <c r="F12" i="1"/>
  <c r="E12" i="1"/>
  <c r="G12" i="1" s="1"/>
  <c r="F11" i="1"/>
  <c r="E11" i="1"/>
  <c r="G11" i="1" s="1"/>
  <c r="F10" i="1"/>
  <c r="E10" i="1"/>
  <c r="G10" i="1" s="1"/>
  <c r="G9" i="1"/>
  <c r="F9" i="1"/>
  <c r="E9" i="1"/>
  <c r="B4" i="1"/>
  <c r="G15" i="1" s="1"/>
  <c r="G16" i="1" l="1"/>
</calcChain>
</file>

<file path=xl/sharedStrings.xml><?xml version="1.0" encoding="utf-8"?>
<sst xmlns="http://schemas.openxmlformats.org/spreadsheetml/2006/main" count="80" uniqueCount="31">
  <si>
    <t>Co</t>
  </si>
  <si>
    <t>ppm</t>
  </si>
  <si>
    <t>copper</t>
  </si>
  <si>
    <t>cu2+</t>
  </si>
  <si>
    <t>mass</t>
  </si>
  <si>
    <t>g</t>
  </si>
  <si>
    <t>V</t>
  </si>
  <si>
    <t>ml</t>
  </si>
  <si>
    <t>l</t>
  </si>
  <si>
    <t>qt</t>
  </si>
  <si>
    <t>Time</t>
  </si>
  <si>
    <t>Ce</t>
  </si>
  <si>
    <t>Average</t>
  </si>
  <si>
    <t>Stdev</t>
  </si>
  <si>
    <t>mins</t>
  </si>
  <si>
    <t>qe (PSO model)</t>
  </si>
  <si>
    <t>mg/g</t>
  </si>
  <si>
    <t>log(qe-qt)</t>
  </si>
  <si>
    <t>PFO rate constant(-gradient)</t>
  </si>
  <si>
    <t>/min</t>
  </si>
  <si>
    <t xml:space="preserve">lead </t>
  </si>
  <si>
    <t>Pb2+</t>
  </si>
  <si>
    <t>t</t>
  </si>
  <si>
    <t>qe</t>
  </si>
  <si>
    <t>qe (PFO)</t>
  </si>
  <si>
    <t>log(qe=qt)</t>
  </si>
  <si>
    <t>log (qe-qt)</t>
  </si>
  <si>
    <t>PFO, k1</t>
  </si>
  <si>
    <t>/min#</t>
  </si>
  <si>
    <t>upper Pb (10 ppm, 100 ppm)</t>
  </si>
  <si>
    <t>lower Cu (10 ppm, 100 ppm)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</si>
</sst>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0" xfId="0" applyFill="1"/>
    <xf numFmtId="0" fontId="1" fillId="0" borderId="0" xfId="0" applyFont="1"/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'Cu-PFO 10 ppm'!$I$8</c:f>
              <c:strCache>
                <c:ptCount val="1"/>
                <c:pt idx="0">
                  <c:v>log (qe-qt)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2.9572397200349956E-2"/>
                  <c:y val="-0.19568598280053703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'Cu-PFO 10 ppm'!$A$9:$A$17</c:f>
              <c:numCache>
                <c:formatCode>General</c:formatCode>
                <c:ptCount val="9"/>
                <c:pt idx="0">
                  <c:v>15</c:v>
                </c:pt>
                <c:pt idx="1">
                  <c:v>20</c:v>
                </c:pt>
                <c:pt idx="2">
                  <c:v>30</c:v>
                </c:pt>
                <c:pt idx="3">
                  <c:v>60</c:v>
                </c:pt>
                <c:pt idx="4">
                  <c:v>120</c:v>
                </c:pt>
                <c:pt idx="5">
                  <c:v>240</c:v>
                </c:pt>
                <c:pt idx="6">
                  <c:v>420</c:v>
                </c:pt>
                <c:pt idx="7">
                  <c:v>720</c:v>
                </c:pt>
                <c:pt idx="8">
                  <c:v>1440</c:v>
                </c:pt>
              </c:numCache>
            </c:numRef>
          </c:xVal>
          <c:yVal>
            <c:numRef>
              <c:f>'Cu-PFO 10 ppm'!$I$9:$I$17</c:f>
              <c:numCache>
                <c:formatCode>General</c:formatCode>
                <c:ptCount val="9"/>
                <c:pt idx="0">
                  <c:v>-2.7860117425719215</c:v>
                </c:pt>
                <c:pt idx="1">
                  <c:v>-2.8705691305999843</c:v>
                </c:pt>
                <c:pt idx="2">
                  <c:v>-3.1780538303479453</c:v>
                </c:pt>
                <c:pt idx="3">
                  <c:v>-3.2614354392869966</c:v>
                </c:pt>
                <c:pt idx="4">
                  <c:v>-3.4011973816621572</c:v>
                </c:pt>
                <c:pt idx="5">
                  <c:v>-3.7578723256008884</c:v>
                </c:pt>
                <c:pt idx="6">
                  <c:v>-4.1997050778799228</c:v>
                </c:pt>
                <c:pt idx="7">
                  <c:v>-4.787491742782036</c:v>
                </c:pt>
                <c:pt idx="8">
                  <c:v>-5.7037824746561947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4C9-458E-9C69-1FCA8F6FAC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2270128"/>
        <c:axId val="871684184"/>
      </c:scatterChart>
      <c:valAx>
        <c:axId val="1022701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71684184"/>
        <c:crosses val="autoZero"/>
        <c:crossBetween val="midCat"/>
      </c:valAx>
      <c:valAx>
        <c:axId val="8716841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227012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'Cu-PFO rate mode 100 ppm'!$I$8</c:f>
              <c:strCache>
                <c:ptCount val="1"/>
                <c:pt idx="0">
                  <c:v>log(qe-qt)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10034383202099742"/>
                  <c:y val="-2.4779926702710547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'Cu-PFO rate mode 100 ppm'!$A$9:$A$18</c:f>
              <c:numCache>
                <c:formatCode>General</c:formatCode>
                <c:ptCount val="10"/>
                <c:pt idx="0">
                  <c:v>15</c:v>
                </c:pt>
                <c:pt idx="1">
                  <c:v>20</c:v>
                </c:pt>
                <c:pt idx="2">
                  <c:v>30</c:v>
                </c:pt>
                <c:pt idx="3">
                  <c:v>60</c:v>
                </c:pt>
                <c:pt idx="4">
                  <c:v>120</c:v>
                </c:pt>
                <c:pt idx="5">
                  <c:v>240</c:v>
                </c:pt>
                <c:pt idx="6">
                  <c:v>420</c:v>
                </c:pt>
                <c:pt idx="7">
                  <c:v>720</c:v>
                </c:pt>
                <c:pt idx="8">
                  <c:v>1440</c:v>
                </c:pt>
                <c:pt idx="9">
                  <c:v>2880</c:v>
                </c:pt>
              </c:numCache>
            </c:numRef>
          </c:xVal>
          <c:yVal>
            <c:numRef>
              <c:f>'Cu-PFO rate mode 100 ppm'!$I$9:$I$18</c:f>
              <c:numCache>
                <c:formatCode>General</c:formatCode>
                <c:ptCount val="10"/>
                <c:pt idx="0">
                  <c:v>0.27843949108484817</c:v>
                </c:pt>
                <c:pt idx="1">
                  <c:v>0.19427757567954143</c:v>
                </c:pt>
                <c:pt idx="2">
                  <c:v>-0.29017406377342952</c:v>
                </c:pt>
                <c:pt idx="3">
                  <c:v>-0.51919387343650691</c:v>
                </c:pt>
                <c:pt idx="4">
                  <c:v>-0.81874819714439484</c:v>
                </c:pt>
                <c:pt idx="5">
                  <c:v>-1.0492508591303853</c:v>
                </c:pt>
                <c:pt idx="6">
                  <c:v>-1.5159475693467643</c:v>
                </c:pt>
                <c:pt idx="7">
                  <c:v>-1.6050309706158932</c:v>
                </c:pt>
                <c:pt idx="8">
                  <c:v>-2.2520662650949306</c:v>
                </c:pt>
                <c:pt idx="9">
                  <c:v>-3.0905192569161097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FC1-4F77-89EE-379AF6BD27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8102440"/>
        <c:axId val="458102800"/>
      </c:scatterChart>
      <c:valAx>
        <c:axId val="458102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58102800"/>
        <c:crosses val="autoZero"/>
        <c:crossBetween val="midCat"/>
      </c:valAx>
      <c:valAx>
        <c:axId val="458102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5810244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'Pb 10 ppm'!$I$8</c:f>
              <c:strCache>
                <c:ptCount val="1"/>
                <c:pt idx="0">
                  <c:v>log (qe-qt)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10507895888013999"/>
                  <c:y val="-8.8414467822007234E-4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'Pb 10 ppm'!$A$9:$A$13</c:f>
              <c:numCache>
                <c:formatCode>General</c:formatCode>
                <c:ptCount val="5"/>
                <c:pt idx="0">
                  <c:v>15</c:v>
                </c:pt>
                <c:pt idx="1">
                  <c:v>20</c:v>
                </c:pt>
                <c:pt idx="2">
                  <c:v>30</c:v>
                </c:pt>
                <c:pt idx="3">
                  <c:v>60</c:v>
                </c:pt>
                <c:pt idx="4">
                  <c:v>120</c:v>
                </c:pt>
              </c:numCache>
            </c:numRef>
          </c:xVal>
          <c:yVal>
            <c:numRef>
              <c:f>'Pb 10 ppm'!$I$9:$I$13</c:f>
              <c:numCache>
                <c:formatCode>General</c:formatCode>
                <c:ptCount val="5"/>
                <c:pt idx="0">
                  <c:v>-2.0282604091122196</c:v>
                </c:pt>
                <c:pt idx="1">
                  <c:v>-2.0531385250424861</c:v>
                </c:pt>
                <c:pt idx="2">
                  <c:v>-2.0863627259809441</c:v>
                </c:pt>
                <c:pt idx="3">
                  <c:v>-2.1459977668730135</c:v>
                </c:pt>
                <c:pt idx="4">
                  <c:v>-2.1682368402976455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383-4042-B5A6-A5C52AD23C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63610616"/>
        <c:axId val="579793432"/>
      </c:scatterChart>
      <c:valAx>
        <c:axId val="8636106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9793432"/>
        <c:crosses val="autoZero"/>
        <c:crossBetween val="midCat"/>
      </c:valAx>
      <c:valAx>
        <c:axId val="5797934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63610616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'Pb PFO 100 ppm'!$I$8</c:f>
              <c:strCache>
                <c:ptCount val="1"/>
                <c:pt idx="0">
                  <c:v>log(qe=qt)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7.2325678040244964E-2"/>
                  <c:y val="8.2895242933343008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'Pb PFO 100 ppm'!$A$9:$A$16</c:f>
              <c:numCache>
                <c:formatCode>General</c:formatCode>
                <c:ptCount val="8"/>
                <c:pt idx="0">
                  <c:v>15</c:v>
                </c:pt>
                <c:pt idx="1">
                  <c:v>20</c:v>
                </c:pt>
                <c:pt idx="2">
                  <c:v>30</c:v>
                </c:pt>
                <c:pt idx="3">
                  <c:v>60</c:v>
                </c:pt>
                <c:pt idx="4">
                  <c:v>120</c:v>
                </c:pt>
                <c:pt idx="5">
                  <c:v>240</c:v>
                </c:pt>
                <c:pt idx="6">
                  <c:v>420</c:v>
                </c:pt>
                <c:pt idx="7">
                  <c:v>720</c:v>
                </c:pt>
              </c:numCache>
            </c:numRef>
          </c:xVal>
          <c:yVal>
            <c:numRef>
              <c:f>'Pb PFO 100 ppm'!$I$9:$I$16</c:f>
              <c:numCache>
                <c:formatCode>General</c:formatCode>
                <c:ptCount val="8"/>
                <c:pt idx="0">
                  <c:v>-1.1184426163479424</c:v>
                </c:pt>
                <c:pt idx="1">
                  <c:v>-3.8912404662455908</c:v>
                </c:pt>
                <c:pt idx="2">
                  <c:v>-3.0158329452610082</c:v>
                </c:pt>
                <c:pt idx="3">
                  <c:v>-2.1371328033403243</c:v>
                </c:pt>
                <c:pt idx="4">
                  <c:v>-2.1082114551759488</c:v>
                </c:pt>
                <c:pt idx="5">
                  <c:v>-2.7265197173858748</c:v>
                </c:pt>
                <c:pt idx="6">
                  <c:v>-3.3707651745419542</c:v>
                </c:pt>
                <c:pt idx="7">
                  <c:v>-4.9740623138653826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85D-435B-9632-89E9C156F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63607016"/>
        <c:axId val="863613856"/>
      </c:scatterChart>
      <c:valAx>
        <c:axId val="8636070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63613856"/>
        <c:crosses val="autoZero"/>
        <c:crossBetween val="midCat"/>
      </c:valAx>
      <c:valAx>
        <c:axId val="863613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63607016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327144483296631"/>
          <c:y val="0.14832062730416826"/>
          <c:w val="0.74570137796338787"/>
          <c:h val="0.81107886585157174"/>
        </c:manualLayout>
      </c:layout>
      <c:scatterChart>
        <c:scatterStyle val="lineMarker"/>
        <c:varyColors val="0"/>
        <c:ser>
          <c:idx val="0"/>
          <c:order val="0"/>
          <c:tx>
            <c:strRef>
              <c:f>'Pb PFO 100 ppm'!$I$8</c:f>
              <c:strCache>
                <c:ptCount val="1"/>
                <c:pt idx="0">
                  <c:v>log(qe=qt)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7.2325678040244964E-2"/>
                  <c:y val="8.2895242933343008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'Pb PFO 100 ppm'!$A$9:$A$16</c:f>
              <c:numCache>
                <c:formatCode>General</c:formatCode>
                <c:ptCount val="8"/>
                <c:pt idx="0">
                  <c:v>15</c:v>
                </c:pt>
                <c:pt idx="1">
                  <c:v>20</c:v>
                </c:pt>
                <c:pt idx="2">
                  <c:v>30</c:v>
                </c:pt>
                <c:pt idx="3">
                  <c:v>60</c:v>
                </c:pt>
                <c:pt idx="4">
                  <c:v>120</c:v>
                </c:pt>
                <c:pt idx="5">
                  <c:v>240</c:v>
                </c:pt>
                <c:pt idx="6">
                  <c:v>420</c:v>
                </c:pt>
                <c:pt idx="7">
                  <c:v>720</c:v>
                </c:pt>
              </c:numCache>
            </c:numRef>
          </c:xVal>
          <c:yVal>
            <c:numRef>
              <c:f>'Pb PFO 100 ppm'!$I$9:$I$16</c:f>
              <c:numCache>
                <c:formatCode>General</c:formatCode>
                <c:ptCount val="8"/>
                <c:pt idx="0">
                  <c:v>-1.1184426163479424</c:v>
                </c:pt>
                <c:pt idx="1">
                  <c:v>-3.8912404662455908</c:v>
                </c:pt>
                <c:pt idx="2">
                  <c:v>-3.0158329452610082</c:v>
                </c:pt>
                <c:pt idx="3">
                  <c:v>-2.1371328033403243</c:v>
                </c:pt>
                <c:pt idx="4">
                  <c:v>-2.1082114551759488</c:v>
                </c:pt>
                <c:pt idx="5">
                  <c:v>-2.7265197173858748</c:v>
                </c:pt>
                <c:pt idx="6">
                  <c:v>-3.3707651745419542</c:v>
                </c:pt>
                <c:pt idx="7">
                  <c:v>-4.9740623138653826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50A-4D9F-8AAC-2B5461EBE6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63607016"/>
        <c:axId val="863613856"/>
      </c:scatterChart>
      <c:valAx>
        <c:axId val="863607016"/>
        <c:scaling>
          <c:orientation val="minMax"/>
          <c:max val="800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>
                    <a:solidFill>
                      <a:sysClr val="windowText" lastClr="000000"/>
                    </a:solidFill>
                  </a:rPr>
                  <a:t>Time (min)</a:t>
                </a:r>
              </a:p>
            </c:rich>
          </c:tx>
          <c:layout>
            <c:manualLayout>
              <c:xMode val="edge"/>
              <c:yMode val="edge"/>
              <c:x val="0.37959604772395134"/>
              <c:y val="1.815142337976983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in"/>
        <c:minorTickMark val="in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63613856"/>
        <c:crosses val="autoZero"/>
        <c:crossBetween val="midCat"/>
        <c:majorUnit val="400"/>
      </c:valAx>
      <c:valAx>
        <c:axId val="863613856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i="1">
                    <a:solidFill>
                      <a:sysClr val="windowText" lastClr="000000"/>
                    </a:solidFill>
                  </a:rPr>
                  <a:t>ln(q</a:t>
                </a:r>
                <a:r>
                  <a:rPr lang="en-US" i="1" baseline="-25000">
                    <a:solidFill>
                      <a:sysClr val="windowText" lastClr="000000"/>
                    </a:solidFill>
                  </a:rPr>
                  <a:t>e</a:t>
                </a:r>
                <a:r>
                  <a:rPr lang="en-US" i="1">
                    <a:solidFill>
                      <a:sysClr val="windowText" lastClr="000000"/>
                    </a:solidFill>
                  </a:rPr>
                  <a:t> - q</a:t>
                </a:r>
                <a:r>
                  <a:rPr lang="en-US" i="1" baseline="-25000">
                    <a:solidFill>
                      <a:sysClr val="windowText" lastClr="000000"/>
                    </a:solidFill>
                  </a:rPr>
                  <a:t>t</a:t>
                </a:r>
                <a:r>
                  <a:rPr lang="en-US" i="1">
                    <a:solidFill>
                      <a:sysClr val="windowText" lastClr="000000"/>
                    </a:solidFill>
                  </a:rPr>
                  <a:t>)</a:t>
                </a:r>
              </a:p>
            </c:rich>
          </c:tx>
          <c:layout>
            <c:manualLayout>
              <c:xMode val="edge"/>
              <c:yMode val="edge"/>
              <c:x val="0"/>
              <c:y val="0.38497686250757118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63607016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1639892218877"/>
          <c:y val="0.13936424951802956"/>
          <c:w val="0.70496003377280836"/>
          <c:h val="0.77844722929086529"/>
        </c:manualLayout>
      </c:layout>
      <c:scatterChart>
        <c:scatterStyle val="lineMarker"/>
        <c:varyColors val="0"/>
        <c:ser>
          <c:idx val="0"/>
          <c:order val="0"/>
          <c:tx>
            <c:strRef>
              <c:f>'Cu-PFO 10 ppm'!$I$8</c:f>
              <c:strCache>
                <c:ptCount val="1"/>
                <c:pt idx="0">
                  <c:v>log (qe-qt)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solidFill>
                  <a:srgbClr val="C00000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0.19745502413339183"/>
                  <c:y val="-0.26118512317045267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'Cu-PFO 10 ppm'!$A$9:$A$17</c:f>
              <c:numCache>
                <c:formatCode>General</c:formatCode>
                <c:ptCount val="9"/>
                <c:pt idx="0">
                  <c:v>15</c:v>
                </c:pt>
                <c:pt idx="1">
                  <c:v>20</c:v>
                </c:pt>
                <c:pt idx="2">
                  <c:v>30</c:v>
                </c:pt>
                <c:pt idx="3">
                  <c:v>60</c:v>
                </c:pt>
                <c:pt idx="4">
                  <c:v>120</c:v>
                </c:pt>
                <c:pt idx="5">
                  <c:v>240</c:v>
                </c:pt>
                <c:pt idx="6">
                  <c:v>420</c:v>
                </c:pt>
                <c:pt idx="7">
                  <c:v>720</c:v>
                </c:pt>
                <c:pt idx="8">
                  <c:v>1440</c:v>
                </c:pt>
              </c:numCache>
            </c:numRef>
          </c:xVal>
          <c:yVal>
            <c:numRef>
              <c:f>'Cu-PFO 10 ppm'!$I$9:$I$17</c:f>
              <c:numCache>
                <c:formatCode>General</c:formatCode>
                <c:ptCount val="9"/>
                <c:pt idx="0">
                  <c:v>-2.7860117425719215</c:v>
                </c:pt>
                <c:pt idx="1">
                  <c:v>-2.8705691305999843</c:v>
                </c:pt>
                <c:pt idx="2">
                  <c:v>-3.1780538303479453</c:v>
                </c:pt>
                <c:pt idx="3">
                  <c:v>-3.2614354392869966</c:v>
                </c:pt>
                <c:pt idx="4">
                  <c:v>-3.4011973816621572</c:v>
                </c:pt>
                <c:pt idx="5">
                  <c:v>-3.7578723256008884</c:v>
                </c:pt>
                <c:pt idx="6">
                  <c:v>-4.1997050778799228</c:v>
                </c:pt>
                <c:pt idx="7">
                  <c:v>-4.787491742782036</c:v>
                </c:pt>
                <c:pt idx="8">
                  <c:v>-5.7037824746561947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397-4A78-9EA0-925AB678CB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2270128"/>
        <c:axId val="871684184"/>
      </c:scatterChart>
      <c:valAx>
        <c:axId val="1022701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>
                    <a:solidFill>
                      <a:sysClr val="windowText" lastClr="000000"/>
                    </a:solidFill>
                  </a:rPr>
                  <a:t>Time</a:t>
                </a:r>
                <a:r>
                  <a:rPr lang="en-GB" baseline="0">
                    <a:solidFill>
                      <a:sysClr val="windowText" lastClr="000000"/>
                    </a:solidFill>
                  </a:rPr>
                  <a:t> (min)</a:t>
                </a:r>
                <a:endParaRPr lang="en-GB">
                  <a:solidFill>
                    <a:sysClr val="windowText" lastClr="000000"/>
                  </a:solidFill>
                </a:endParaRPr>
              </a:p>
            </c:rich>
          </c:tx>
          <c:layout>
            <c:manualLayout>
              <c:xMode val="edge"/>
              <c:yMode val="edge"/>
              <c:x val="0.45049260698631544"/>
              <c:y val="1.5611337192177121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in"/>
        <c:minorTickMark val="in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71684184"/>
        <c:crosses val="autoZero"/>
        <c:crossBetween val="midCat"/>
      </c:valAx>
      <c:valAx>
        <c:axId val="871684184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i="1">
                    <a:solidFill>
                      <a:sysClr val="windowText" lastClr="000000"/>
                    </a:solidFill>
                  </a:rPr>
                  <a:t>ln(q</a:t>
                </a:r>
                <a:r>
                  <a:rPr lang="en-US" i="1" baseline="-25000">
                    <a:solidFill>
                      <a:sysClr val="windowText" lastClr="000000"/>
                    </a:solidFill>
                  </a:rPr>
                  <a:t>e</a:t>
                </a:r>
                <a:r>
                  <a:rPr lang="en-US" i="1">
                    <a:solidFill>
                      <a:sysClr val="windowText" lastClr="000000"/>
                    </a:solidFill>
                  </a:rPr>
                  <a:t> - q</a:t>
                </a:r>
                <a:r>
                  <a:rPr lang="en-US" i="1" baseline="-25000">
                    <a:solidFill>
                      <a:sysClr val="windowText" lastClr="000000"/>
                    </a:solidFill>
                  </a:rPr>
                  <a:t>t</a:t>
                </a:r>
                <a:r>
                  <a:rPr lang="en-US" i="1">
                    <a:solidFill>
                      <a:sysClr val="windowText" lastClr="000000"/>
                    </a:solidFill>
                  </a:rPr>
                  <a:t>)</a:t>
                </a:r>
              </a:p>
            </c:rich>
          </c:tx>
          <c:layout>
            <c:manualLayout>
              <c:xMode val="edge"/>
              <c:yMode val="edge"/>
              <c:x val="5.5158779106028203E-3"/>
              <c:y val="0.3646769963720930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in"/>
        <c:minorTickMark val="in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227012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756419061661594"/>
          <c:y val="0.12482142557746531"/>
          <c:w val="0.73896496923266852"/>
          <c:h val="0.83485009576965796"/>
        </c:manualLayout>
      </c:layout>
      <c:scatterChart>
        <c:scatterStyle val="lineMarker"/>
        <c:varyColors val="0"/>
        <c:ser>
          <c:idx val="0"/>
          <c:order val="0"/>
          <c:tx>
            <c:strRef>
              <c:f>'Cu-PFO rate mode 100 ppm'!$I$8</c:f>
              <c:strCache>
                <c:ptCount val="1"/>
                <c:pt idx="0">
                  <c:v>log(qe-qt)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solidFill>
                  <a:srgbClr val="C00000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0.22782756892753867"/>
                  <c:y val="-0.28438760897303589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'Cu-PFO rate mode 100 ppm'!$A$9:$A$18</c:f>
              <c:numCache>
                <c:formatCode>General</c:formatCode>
                <c:ptCount val="10"/>
                <c:pt idx="0">
                  <c:v>15</c:v>
                </c:pt>
                <c:pt idx="1">
                  <c:v>20</c:v>
                </c:pt>
                <c:pt idx="2">
                  <c:v>30</c:v>
                </c:pt>
                <c:pt idx="3">
                  <c:v>60</c:v>
                </c:pt>
                <c:pt idx="4">
                  <c:v>120</c:v>
                </c:pt>
                <c:pt idx="5">
                  <c:v>240</c:v>
                </c:pt>
                <c:pt idx="6">
                  <c:v>420</c:v>
                </c:pt>
                <c:pt idx="7">
                  <c:v>720</c:v>
                </c:pt>
                <c:pt idx="8">
                  <c:v>1440</c:v>
                </c:pt>
                <c:pt idx="9">
                  <c:v>2880</c:v>
                </c:pt>
              </c:numCache>
            </c:numRef>
          </c:xVal>
          <c:yVal>
            <c:numRef>
              <c:f>'Cu-PFO rate mode 100 ppm'!$I$9:$I$18</c:f>
              <c:numCache>
                <c:formatCode>General</c:formatCode>
                <c:ptCount val="10"/>
                <c:pt idx="0">
                  <c:v>0.27843949108484817</c:v>
                </c:pt>
                <c:pt idx="1">
                  <c:v>0.19427757567954143</c:v>
                </c:pt>
                <c:pt idx="2">
                  <c:v>-0.29017406377342952</c:v>
                </c:pt>
                <c:pt idx="3">
                  <c:v>-0.51919387343650691</c:v>
                </c:pt>
                <c:pt idx="4">
                  <c:v>-0.81874819714439484</c:v>
                </c:pt>
                <c:pt idx="5">
                  <c:v>-1.0492508591303853</c:v>
                </c:pt>
                <c:pt idx="6">
                  <c:v>-1.5159475693467643</c:v>
                </c:pt>
                <c:pt idx="7">
                  <c:v>-1.6050309706158932</c:v>
                </c:pt>
                <c:pt idx="8">
                  <c:v>-2.2520662650949306</c:v>
                </c:pt>
                <c:pt idx="9">
                  <c:v>-3.0905192569161097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B7A-465C-990D-128624B226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8102440"/>
        <c:axId val="458102800"/>
      </c:scatterChart>
      <c:valAx>
        <c:axId val="45810244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>
                    <a:solidFill>
                      <a:sysClr val="windowText" lastClr="000000"/>
                    </a:solidFill>
                  </a:rPr>
                  <a:t>Time (min)</a:t>
                </a:r>
              </a:p>
            </c:rich>
          </c:tx>
          <c:layout>
            <c:manualLayout>
              <c:xMode val="edge"/>
              <c:yMode val="edge"/>
              <c:x val="0.40076557536387863"/>
              <c:y val="7.2655435629087866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in"/>
        <c:minorTickMark val="in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58102800"/>
        <c:crossesAt val="1"/>
        <c:crossBetween val="midCat"/>
      </c:valAx>
      <c:valAx>
        <c:axId val="458102800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i="1">
                    <a:solidFill>
                      <a:sysClr val="windowText" lastClr="000000"/>
                    </a:solidFill>
                  </a:rPr>
                  <a:t>ln(q</a:t>
                </a:r>
                <a:r>
                  <a:rPr lang="en-US" i="1" baseline="-25000">
                    <a:solidFill>
                      <a:sysClr val="windowText" lastClr="000000"/>
                    </a:solidFill>
                  </a:rPr>
                  <a:t>e</a:t>
                </a:r>
                <a:r>
                  <a:rPr lang="en-US" i="1">
                    <a:solidFill>
                      <a:sysClr val="windowText" lastClr="000000"/>
                    </a:solidFill>
                  </a:rPr>
                  <a:t> - q</a:t>
                </a:r>
                <a:r>
                  <a:rPr lang="en-US" i="1" baseline="-25000">
                    <a:solidFill>
                      <a:sysClr val="windowText" lastClr="000000"/>
                    </a:solidFill>
                  </a:rPr>
                  <a:t>t</a:t>
                </a:r>
                <a:r>
                  <a:rPr lang="en-US">
                    <a:solidFill>
                      <a:sysClr val="windowText" lastClr="000000"/>
                    </a:solidFill>
                  </a:rPr>
                  <a:t>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in"/>
        <c:minorTickMark val="in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58102440"/>
        <c:crossesAt val="0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341873979226181"/>
          <c:y val="0.14784400943640583"/>
          <c:w val="0.71588073676511332"/>
          <c:h val="0.81155418395636392"/>
        </c:manualLayout>
      </c:layout>
      <c:scatterChart>
        <c:scatterStyle val="lineMarker"/>
        <c:varyColors val="0"/>
        <c:ser>
          <c:idx val="0"/>
          <c:order val="0"/>
          <c:tx>
            <c:strRef>
              <c:f>'Pb 10 ppm'!$I$8</c:f>
              <c:strCache>
                <c:ptCount val="1"/>
                <c:pt idx="0">
                  <c:v>log (qe-qt)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0.1659971063727145"/>
                  <c:y val="-0.4776368645833155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'Pb 10 ppm'!$A$9:$A$13</c:f>
              <c:numCache>
                <c:formatCode>General</c:formatCode>
                <c:ptCount val="5"/>
                <c:pt idx="0">
                  <c:v>15</c:v>
                </c:pt>
                <c:pt idx="1">
                  <c:v>20</c:v>
                </c:pt>
                <c:pt idx="2">
                  <c:v>30</c:v>
                </c:pt>
                <c:pt idx="3">
                  <c:v>60</c:v>
                </c:pt>
                <c:pt idx="4">
                  <c:v>120</c:v>
                </c:pt>
              </c:numCache>
            </c:numRef>
          </c:xVal>
          <c:yVal>
            <c:numRef>
              <c:f>'Pb 10 ppm'!$I$9:$I$13</c:f>
              <c:numCache>
                <c:formatCode>General</c:formatCode>
                <c:ptCount val="5"/>
                <c:pt idx="0">
                  <c:v>-2.0282604091122196</c:v>
                </c:pt>
                <c:pt idx="1">
                  <c:v>-2.0531385250424861</c:v>
                </c:pt>
                <c:pt idx="2">
                  <c:v>-2.0863627259809441</c:v>
                </c:pt>
                <c:pt idx="3">
                  <c:v>-2.1459977668730135</c:v>
                </c:pt>
                <c:pt idx="4">
                  <c:v>-2.1682368402976455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689-41B1-92C0-F7C14DF675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63610616"/>
        <c:axId val="579793432"/>
      </c:scatterChart>
      <c:valAx>
        <c:axId val="86361061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>
                    <a:solidFill>
                      <a:sysClr val="windowText" lastClr="000000"/>
                    </a:solidFill>
                  </a:rPr>
                  <a:t>Time (min)</a:t>
                </a:r>
              </a:p>
            </c:rich>
          </c:tx>
          <c:layout>
            <c:manualLayout>
              <c:xMode val="edge"/>
              <c:yMode val="edge"/>
              <c:x val="0.48051928907534097"/>
              <c:y val="1.5321645119663461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in"/>
        <c:minorTickMark val="in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9793432"/>
        <c:crosses val="autoZero"/>
        <c:crossBetween val="midCat"/>
      </c:valAx>
      <c:valAx>
        <c:axId val="579793432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i="1">
                    <a:solidFill>
                      <a:sysClr val="windowText" lastClr="000000"/>
                    </a:solidFill>
                  </a:rPr>
                  <a:t>ln(q</a:t>
                </a:r>
                <a:r>
                  <a:rPr lang="en-GB" i="1" baseline="-25000">
                    <a:solidFill>
                      <a:sysClr val="windowText" lastClr="000000"/>
                    </a:solidFill>
                  </a:rPr>
                  <a:t>e</a:t>
                </a:r>
                <a:r>
                  <a:rPr lang="en-GB" i="1">
                    <a:solidFill>
                      <a:sysClr val="windowText" lastClr="000000"/>
                    </a:solidFill>
                  </a:rPr>
                  <a:t> - q</a:t>
                </a:r>
                <a:r>
                  <a:rPr lang="en-GB" i="1" baseline="-25000">
                    <a:solidFill>
                      <a:sysClr val="windowText" lastClr="000000"/>
                    </a:solidFill>
                  </a:rPr>
                  <a:t>t</a:t>
                </a:r>
                <a:r>
                  <a:rPr lang="en-GB" i="1">
                    <a:solidFill>
                      <a:sysClr val="windowText" lastClr="000000"/>
                    </a:solidFill>
                  </a:rPr>
                  <a:t>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in"/>
        <c:minorTickMark val="in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63610616"/>
        <c:crosses val="autoZero"/>
        <c:crossBetween val="midCat"/>
      </c:valAx>
      <c:spPr>
        <a:noFill/>
        <a:ln w="25400"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4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334962</xdr:colOff>
      <xdr:row>4</xdr:row>
      <xdr:rowOff>87312</xdr:rowOff>
    </xdr:from>
    <xdr:to>
      <xdr:col>18</xdr:col>
      <xdr:colOff>30162</xdr:colOff>
      <xdr:row>19</xdr:row>
      <xdr:rowOff>122237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BD1B762-5B29-2594-051F-66E9C37F3EF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257175</xdr:colOff>
      <xdr:row>5</xdr:row>
      <xdr:rowOff>55562</xdr:rowOff>
    </xdr:from>
    <xdr:to>
      <xdr:col>19</xdr:col>
      <xdr:colOff>561975</xdr:colOff>
      <xdr:row>20</xdr:row>
      <xdr:rowOff>96837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AD35F58-AA66-25B4-F110-A3490EB56F2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446087</xdr:colOff>
      <xdr:row>7</xdr:row>
      <xdr:rowOff>20637</xdr:rowOff>
    </xdr:from>
    <xdr:to>
      <xdr:col>18</xdr:col>
      <xdr:colOff>141287</xdr:colOff>
      <xdr:row>22</xdr:row>
      <xdr:rowOff>55562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B2A0013-6E62-1396-DD42-1520185B1F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15875</xdr:colOff>
      <xdr:row>7</xdr:row>
      <xdr:rowOff>30162</xdr:rowOff>
    </xdr:from>
    <xdr:to>
      <xdr:col>17</xdr:col>
      <xdr:colOff>320675</xdr:colOff>
      <xdr:row>22</xdr:row>
      <xdr:rowOff>65087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2C15DF8-F60B-C41E-7365-04BBFCB638C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358775</xdr:colOff>
      <xdr:row>3</xdr:row>
      <xdr:rowOff>0</xdr:rowOff>
    </xdr:from>
    <xdr:to>
      <xdr:col>8</xdr:col>
      <xdr:colOff>143716</xdr:colOff>
      <xdr:row>22</xdr:row>
      <xdr:rowOff>113242</xdr:rowOff>
    </xdr:to>
    <xdr:grpSp>
      <xdr:nvGrpSpPr>
        <xdr:cNvPr id="10" name="Group 9">
          <a:extLst>
            <a:ext uri="{FF2B5EF4-FFF2-40B4-BE49-F238E27FC236}">
              <a16:creationId xmlns:a16="http://schemas.microsoft.com/office/drawing/2014/main" id="{33641D68-F7AE-7CCB-4F03-DEDB432F7F77}"/>
            </a:ext>
          </a:extLst>
        </xdr:cNvPr>
        <xdr:cNvGrpSpPr/>
      </xdr:nvGrpSpPr>
      <xdr:grpSpPr>
        <a:xfrm>
          <a:off x="358775" y="539750"/>
          <a:ext cx="4692433" cy="3531659"/>
          <a:chOff x="358775" y="539750"/>
          <a:chExt cx="4695608" cy="3531659"/>
        </a:xfrm>
      </xdr:grpSpPr>
      <xdr:graphicFrame macro="">
        <xdr:nvGraphicFramePr>
          <xdr:cNvPr id="2" name="Chart 1">
            <a:extLst>
              <a:ext uri="{FF2B5EF4-FFF2-40B4-BE49-F238E27FC236}">
                <a16:creationId xmlns:a16="http://schemas.microsoft.com/office/drawing/2014/main" id="{34C5C9A1-B150-41F5-BADA-D015CEB8F138}"/>
              </a:ext>
            </a:extLst>
          </xdr:cNvPr>
          <xdr:cNvGraphicFramePr>
            <a:graphicFrameLocks/>
          </xdr:cNvGraphicFramePr>
        </xdr:nvGraphicFramePr>
        <xdr:xfrm>
          <a:off x="2758531" y="575327"/>
          <a:ext cx="2295852" cy="1718082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graphicFrame macro="">
        <xdr:nvGraphicFramePr>
          <xdr:cNvPr id="4" name="Chart 3">
            <a:extLst>
              <a:ext uri="{FF2B5EF4-FFF2-40B4-BE49-F238E27FC236}">
                <a16:creationId xmlns:a16="http://schemas.microsoft.com/office/drawing/2014/main" id="{5E981157-62F3-4A64-8879-055D18240B09}"/>
              </a:ext>
            </a:extLst>
          </xdr:cNvPr>
          <xdr:cNvGraphicFramePr>
            <a:graphicFrameLocks/>
          </xdr:cNvGraphicFramePr>
        </xdr:nvGraphicFramePr>
        <xdr:xfrm>
          <a:off x="412043" y="2329392"/>
          <a:ext cx="2302444" cy="1734609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  <xdr:graphicFrame macro="">
        <xdr:nvGraphicFramePr>
          <xdr:cNvPr id="5" name="Chart 4">
            <a:extLst>
              <a:ext uri="{FF2B5EF4-FFF2-40B4-BE49-F238E27FC236}">
                <a16:creationId xmlns:a16="http://schemas.microsoft.com/office/drawing/2014/main" id="{03CA9D58-54A7-4F49-B4F2-DCC8FEA1D505}"/>
              </a:ext>
            </a:extLst>
          </xdr:cNvPr>
          <xdr:cNvGraphicFramePr>
            <a:graphicFrameLocks/>
          </xdr:cNvGraphicFramePr>
        </xdr:nvGraphicFramePr>
        <xdr:xfrm>
          <a:off x="2753186" y="2341738"/>
          <a:ext cx="2300492" cy="1729671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3"/>
          </a:graphicData>
        </a:graphic>
      </xdr:graphicFrame>
      <xdr:graphicFrame macro="">
        <xdr:nvGraphicFramePr>
          <xdr:cNvPr id="6" name="Chart 5">
            <a:extLst>
              <a:ext uri="{FF2B5EF4-FFF2-40B4-BE49-F238E27FC236}">
                <a16:creationId xmlns:a16="http://schemas.microsoft.com/office/drawing/2014/main" id="{7B6690E7-CEA7-4CDC-9098-0613BF67FA1C}"/>
              </a:ext>
            </a:extLst>
          </xdr:cNvPr>
          <xdr:cNvGraphicFramePr>
            <a:graphicFrameLocks/>
          </xdr:cNvGraphicFramePr>
        </xdr:nvGraphicFramePr>
        <xdr:xfrm>
          <a:off x="427213" y="575027"/>
          <a:ext cx="2306461" cy="1718027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4"/>
          </a:graphicData>
        </a:graphic>
      </xdr:graphicFrame>
      <xdr:sp macro="" textlink="">
        <xdr:nvSpPr>
          <xdr:cNvPr id="3" name="TextBox 2">
            <a:extLst>
              <a:ext uri="{FF2B5EF4-FFF2-40B4-BE49-F238E27FC236}">
                <a16:creationId xmlns:a16="http://schemas.microsoft.com/office/drawing/2014/main" id="{BEB0F719-C9CE-4627-50CE-7DA0F831BB0F}"/>
              </a:ext>
            </a:extLst>
          </xdr:cNvPr>
          <xdr:cNvSpPr txBox="1"/>
        </xdr:nvSpPr>
        <xdr:spPr>
          <a:xfrm>
            <a:off x="373591" y="539750"/>
            <a:ext cx="571567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en-GB" sz="1100" b="1"/>
              <a:t>(a) - (i)</a:t>
            </a:r>
          </a:p>
        </xdr:txBody>
      </xdr:sp>
      <xdr:sp macro="" textlink="">
        <xdr:nvSpPr>
          <xdr:cNvPr id="7" name="TextBox 6">
            <a:extLst>
              <a:ext uri="{FF2B5EF4-FFF2-40B4-BE49-F238E27FC236}">
                <a16:creationId xmlns:a16="http://schemas.microsoft.com/office/drawing/2014/main" id="{B4F209AC-D955-492B-A4E9-DC2B9EFC4B14}"/>
              </a:ext>
            </a:extLst>
          </xdr:cNvPr>
          <xdr:cNvSpPr txBox="1"/>
        </xdr:nvSpPr>
        <xdr:spPr>
          <a:xfrm>
            <a:off x="358775" y="2313516"/>
            <a:ext cx="577659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en-GB" sz="1100" b="1"/>
              <a:t>(b) - (i)</a:t>
            </a:r>
          </a:p>
        </xdr:txBody>
      </xdr:sp>
      <xdr:sp macro="" textlink="">
        <xdr:nvSpPr>
          <xdr:cNvPr id="8" name="TextBox 7">
            <a:extLst>
              <a:ext uri="{FF2B5EF4-FFF2-40B4-BE49-F238E27FC236}">
                <a16:creationId xmlns:a16="http://schemas.microsoft.com/office/drawing/2014/main" id="{28EC1551-82DE-4A5F-BD42-A5AEC50DA208}"/>
              </a:ext>
            </a:extLst>
          </xdr:cNvPr>
          <xdr:cNvSpPr txBox="1"/>
        </xdr:nvSpPr>
        <xdr:spPr>
          <a:xfrm>
            <a:off x="2712508" y="539750"/>
            <a:ext cx="606192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en-GB" sz="1100" b="1"/>
              <a:t>(a) - (ii)</a:t>
            </a:r>
          </a:p>
        </xdr:txBody>
      </xdr:sp>
      <xdr:sp macro="" textlink="">
        <xdr:nvSpPr>
          <xdr:cNvPr id="9" name="TextBox 8">
            <a:extLst>
              <a:ext uri="{FF2B5EF4-FFF2-40B4-BE49-F238E27FC236}">
                <a16:creationId xmlns:a16="http://schemas.microsoft.com/office/drawing/2014/main" id="{6F08C054-0FEB-4A17-B14A-5B4FF12379CB}"/>
              </a:ext>
            </a:extLst>
          </xdr:cNvPr>
          <xdr:cNvSpPr txBox="1"/>
        </xdr:nvSpPr>
        <xdr:spPr>
          <a:xfrm>
            <a:off x="2701925" y="2293408"/>
            <a:ext cx="612284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en-GB" sz="1100" b="1"/>
              <a:t>(b) - (ii)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23BFE-394A-43C4-9685-C1381FDEE7E1}">
  <dimension ref="A1:I22"/>
  <sheetViews>
    <sheetView workbookViewId="0">
      <selection activeCell="J30" sqref="J30"/>
    </sheetView>
  </sheetViews>
  <sheetFormatPr defaultRowHeight="14.5" x14ac:dyDescent="0.35"/>
  <sheetData>
    <row r="1" spans="1:9" x14ac:dyDescent="0.35">
      <c r="A1" t="s">
        <v>0</v>
      </c>
      <c r="B1">
        <v>10</v>
      </c>
      <c r="C1" t="s">
        <v>1</v>
      </c>
      <c r="D1" t="s">
        <v>2</v>
      </c>
      <c r="E1" s="2"/>
      <c r="F1" s="2"/>
      <c r="G1" s="2"/>
    </row>
    <row r="2" spans="1:9" x14ac:dyDescent="0.35">
      <c r="A2" t="s">
        <v>4</v>
      </c>
      <c r="B2">
        <v>0.4</v>
      </c>
      <c r="C2" t="s">
        <v>5</v>
      </c>
      <c r="E2" s="2"/>
      <c r="F2" s="2"/>
      <c r="G2" s="2"/>
    </row>
    <row r="3" spans="1:9" x14ac:dyDescent="0.35">
      <c r="A3" t="s">
        <v>6</v>
      </c>
      <c r="B3">
        <v>20</v>
      </c>
      <c r="C3" t="s">
        <v>7</v>
      </c>
      <c r="E3" s="2"/>
      <c r="F3" s="2"/>
      <c r="G3" s="2"/>
    </row>
    <row r="4" spans="1:9" x14ac:dyDescent="0.35">
      <c r="B4">
        <f>B3/1000</f>
        <v>0.02</v>
      </c>
      <c r="C4" t="s">
        <v>8</v>
      </c>
      <c r="E4" s="2"/>
      <c r="F4" s="2"/>
      <c r="G4" s="2"/>
    </row>
    <row r="5" spans="1:9" x14ac:dyDescent="0.35">
      <c r="A5" t="s">
        <v>23</v>
      </c>
      <c r="B5">
        <v>0.495</v>
      </c>
      <c r="C5" t="s">
        <v>16</v>
      </c>
    </row>
    <row r="6" spans="1:9" x14ac:dyDescent="0.35">
      <c r="E6" t="s">
        <v>23</v>
      </c>
    </row>
    <row r="7" spans="1:9" x14ac:dyDescent="0.35">
      <c r="A7" t="s">
        <v>10</v>
      </c>
      <c r="B7" s="3" t="s">
        <v>11</v>
      </c>
      <c r="C7" s="3"/>
      <c r="D7" s="3"/>
      <c r="E7" s="3" t="s">
        <v>12</v>
      </c>
      <c r="F7" s="3" t="s">
        <v>13</v>
      </c>
      <c r="G7" s="4" t="s">
        <v>9</v>
      </c>
    </row>
    <row r="8" spans="1:9" x14ac:dyDescent="0.35">
      <c r="A8" t="s">
        <v>14</v>
      </c>
      <c r="B8">
        <v>1</v>
      </c>
      <c r="C8">
        <v>2</v>
      </c>
      <c r="D8">
        <v>3</v>
      </c>
      <c r="E8" s="3"/>
      <c r="F8" s="3"/>
      <c r="G8" s="4"/>
      <c r="I8" t="s">
        <v>26</v>
      </c>
    </row>
    <row r="9" spans="1:9" x14ac:dyDescent="0.35">
      <c r="A9">
        <v>15</v>
      </c>
      <c r="B9">
        <v>1.2</v>
      </c>
      <c r="C9">
        <v>1.4</v>
      </c>
      <c r="D9">
        <v>1.4</v>
      </c>
      <c r="E9">
        <f>AVERAGE(B9:D9)</f>
        <v>1.3333333333333333</v>
      </c>
      <c r="F9">
        <f>STDEV(B9:D9)</f>
        <v>0.11547005383792512</v>
      </c>
      <c r="G9" s="1">
        <f>(($B$1-E9)/$B$2)*$B$4</f>
        <v>0.43333333333333329</v>
      </c>
      <c r="I9">
        <f>LN($B$5-G9)</f>
        <v>-2.7860117425719215</v>
      </c>
    </row>
    <row r="10" spans="1:9" x14ac:dyDescent="0.35">
      <c r="A10">
        <v>20</v>
      </c>
      <c r="B10">
        <v>1.2</v>
      </c>
      <c r="C10">
        <v>1.2</v>
      </c>
      <c r="D10">
        <v>1.3</v>
      </c>
      <c r="E10">
        <f t="shared" ref="E10:E18" si="0">AVERAGE(B10:D10)</f>
        <v>1.2333333333333334</v>
      </c>
      <c r="F10">
        <f t="shared" ref="F10:F18" si="1">STDEV(B10:D10)</f>
        <v>5.773502691896263E-2</v>
      </c>
      <c r="G10" s="1">
        <f t="shared" ref="G10:G18" si="2">(($B$1-E10)/$B$2)*$B$4</f>
        <v>0.4383333333333333</v>
      </c>
      <c r="I10">
        <f t="shared" ref="I10:I18" si="3">LN($B$5-G10)</f>
        <v>-2.8705691305999843</v>
      </c>
    </row>
    <row r="11" spans="1:9" x14ac:dyDescent="0.35">
      <c r="A11">
        <v>30</v>
      </c>
      <c r="B11">
        <v>1.1000000000000001</v>
      </c>
      <c r="C11">
        <v>0.9</v>
      </c>
      <c r="D11">
        <v>0.8</v>
      </c>
      <c r="E11">
        <f t="shared" si="0"/>
        <v>0.93333333333333324</v>
      </c>
      <c r="F11">
        <f t="shared" si="1"/>
        <v>0.15275252316519644</v>
      </c>
      <c r="G11" s="1">
        <f t="shared" si="2"/>
        <v>0.45333333333333331</v>
      </c>
      <c r="I11">
        <f t="shared" si="3"/>
        <v>-3.1780538303479453</v>
      </c>
    </row>
    <row r="12" spans="1:9" x14ac:dyDescent="0.35">
      <c r="A12">
        <v>60</v>
      </c>
      <c r="B12">
        <v>1</v>
      </c>
      <c r="C12">
        <v>0.8</v>
      </c>
      <c r="D12">
        <v>0.8</v>
      </c>
      <c r="E12">
        <f t="shared" si="0"/>
        <v>0.8666666666666667</v>
      </c>
      <c r="F12">
        <f t="shared" si="1"/>
        <v>0.11547005383792552</v>
      </c>
      <c r="G12" s="1">
        <f t="shared" si="2"/>
        <v>0.45666666666666667</v>
      </c>
      <c r="I12">
        <f t="shared" si="3"/>
        <v>-3.2614354392869966</v>
      </c>
    </row>
    <row r="13" spans="1:9" x14ac:dyDescent="0.35">
      <c r="A13">
        <v>120</v>
      </c>
      <c r="B13">
        <v>0.8</v>
      </c>
      <c r="C13">
        <v>0.7</v>
      </c>
      <c r="D13">
        <v>0.8</v>
      </c>
      <c r="E13">
        <f t="shared" si="0"/>
        <v>0.76666666666666661</v>
      </c>
      <c r="F13">
        <f t="shared" si="1"/>
        <v>5.773502691896263E-2</v>
      </c>
      <c r="G13" s="1">
        <f t="shared" si="2"/>
        <v>0.46166666666666673</v>
      </c>
      <c r="I13">
        <f t="shared" si="3"/>
        <v>-3.4011973816621572</v>
      </c>
    </row>
    <row r="14" spans="1:9" x14ac:dyDescent="0.35">
      <c r="A14">
        <v>240</v>
      </c>
      <c r="B14">
        <v>0.5</v>
      </c>
      <c r="C14">
        <v>0.6</v>
      </c>
      <c r="D14">
        <v>0.6</v>
      </c>
      <c r="E14">
        <f t="shared" si="0"/>
        <v>0.56666666666666676</v>
      </c>
      <c r="F14">
        <f t="shared" si="1"/>
        <v>5.7735026918962568E-2</v>
      </c>
      <c r="G14" s="1">
        <f t="shared" si="2"/>
        <v>0.47166666666666668</v>
      </c>
      <c r="I14">
        <f t="shared" si="3"/>
        <v>-3.7578723256008884</v>
      </c>
    </row>
    <row r="15" spans="1:9" x14ac:dyDescent="0.35">
      <c r="A15">
        <v>420</v>
      </c>
      <c r="B15">
        <v>0.4</v>
      </c>
      <c r="C15">
        <v>0.4</v>
      </c>
      <c r="D15">
        <v>0.4</v>
      </c>
      <c r="E15">
        <f>AVERAGE(B15:D15)</f>
        <v>0.40000000000000008</v>
      </c>
      <c r="F15">
        <f t="shared" si="1"/>
        <v>6.7986997775525911E-17</v>
      </c>
      <c r="G15" s="1">
        <f t="shared" si="2"/>
        <v>0.47999999999999993</v>
      </c>
      <c r="I15">
        <f t="shared" si="3"/>
        <v>-4.1997050778799228</v>
      </c>
    </row>
    <row r="16" spans="1:9" x14ac:dyDescent="0.35">
      <c r="A16">
        <v>720</v>
      </c>
      <c r="B16">
        <v>0.3</v>
      </c>
      <c r="C16">
        <v>0.3</v>
      </c>
      <c r="D16">
        <v>0.2</v>
      </c>
      <c r="E16">
        <f t="shared" si="0"/>
        <v>0.26666666666666666</v>
      </c>
      <c r="F16">
        <f t="shared" si="1"/>
        <v>5.7735026918962401E-2</v>
      </c>
      <c r="G16" s="1">
        <f t="shared" si="2"/>
        <v>0.48666666666666658</v>
      </c>
      <c r="I16">
        <f t="shared" si="3"/>
        <v>-4.787491742782036</v>
      </c>
    </row>
    <row r="17" spans="1:9" x14ac:dyDescent="0.35">
      <c r="A17">
        <v>1440</v>
      </c>
      <c r="B17">
        <v>0.2</v>
      </c>
      <c r="C17">
        <v>0.2</v>
      </c>
      <c r="D17">
        <v>0.1</v>
      </c>
      <c r="E17">
        <f>AVERAGE(B17:D17)</f>
        <v>0.16666666666666666</v>
      </c>
      <c r="F17">
        <f t="shared" si="1"/>
        <v>5.7735026918962699E-2</v>
      </c>
      <c r="G17" s="1">
        <f t="shared" si="2"/>
        <v>0.49166666666666664</v>
      </c>
      <c r="I17">
        <f t="shared" si="3"/>
        <v>-5.7037824746561947</v>
      </c>
    </row>
    <row r="18" spans="1:9" x14ac:dyDescent="0.35">
      <c r="A18">
        <v>2880</v>
      </c>
      <c r="B18">
        <v>0.2</v>
      </c>
      <c r="C18">
        <v>0.1</v>
      </c>
      <c r="D18">
        <v>0.1</v>
      </c>
      <c r="E18">
        <f t="shared" si="0"/>
        <v>0.13333333333333333</v>
      </c>
      <c r="F18">
        <f t="shared" si="1"/>
        <v>5.7735026918962581E-2</v>
      </c>
      <c r="G18" s="1">
        <f t="shared" si="2"/>
        <v>0.49333333333333335</v>
      </c>
      <c r="I18">
        <f t="shared" si="3"/>
        <v>-6.396929655216157</v>
      </c>
    </row>
    <row r="21" spans="1:9" x14ac:dyDescent="0.35">
      <c r="C21" t="s">
        <v>27</v>
      </c>
    </row>
    <row r="22" spans="1:9" x14ac:dyDescent="0.35">
      <c r="C22">
        <v>2E-3</v>
      </c>
      <c r="D22" t="s">
        <v>28</v>
      </c>
    </row>
  </sheetData>
  <mergeCells count="4">
    <mergeCell ref="B7:D7"/>
    <mergeCell ref="E7:E8"/>
    <mergeCell ref="F7:F8"/>
    <mergeCell ref="G7:G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E283F-9181-4619-8104-93DF1BC4059C}">
  <dimension ref="A1:I22"/>
  <sheetViews>
    <sheetView workbookViewId="0">
      <selection activeCell="J26" sqref="J26"/>
    </sheetView>
  </sheetViews>
  <sheetFormatPr defaultRowHeight="14.5" x14ac:dyDescent="0.35"/>
  <cols>
    <col min="1" max="1" width="15.453125" customWidth="1"/>
  </cols>
  <sheetData>
    <row r="1" spans="1:9" x14ac:dyDescent="0.35">
      <c r="A1" t="s">
        <v>0</v>
      </c>
      <c r="B1">
        <v>100</v>
      </c>
      <c r="C1" t="s">
        <v>1</v>
      </c>
      <c r="D1" t="s">
        <v>2</v>
      </c>
      <c r="E1" t="s">
        <v>3</v>
      </c>
    </row>
    <row r="2" spans="1:9" x14ac:dyDescent="0.35">
      <c r="A2" t="s">
        <v>4</v>
      </c>
      <c r="B2">
        <v>0.4</v>
      </c>
      <c r="C2" t="s">
        <v>5</v>
      </c>
    </row>
    <row r="3" spans="1:9" x14ac:dyDescent="0.35">
      <c r="A3" t="s">
        <v>6</v>
      </c>
      <c r="B3">
        <v>20</v>
      </c>
      <c r="C3" t="s">
        <v>7</v>
      </c>
    </row>
    <row r="4" spans="1:9" x14ac:dyDescent="0.35">
      <c r="B4">
        <f>B3/1000</f>
        <v>0.02</v>
      </c>
      <c r="C4" t="s">
        <v>8</v>
      </c>
    </row>
    <row r="5" spans="1:9" x14ac:dyDescent="0.35">
      <c r="A5" t="s">
        <v>15</v>
      </c>
      <c r="B5">
        <v>3.8</v>
      </c>
      <c r="C5" t="s">
        <v>16</v>
      </c>
    </row>
    <row r="6" spans="1:9" x14ac:dyDescent="0.35">
      <c r="E6" t="s">
        <v>9</v>
      </c>
    </row>
    <row r="7" spans="1:9" x14ac:dyDescent="0.35">
      <c r="A7" t="s">
        <v>10</v>
      </c>
      <c r="B7" s="3" t="s">
        <v>11</v>
      </c>
      <c r="C7" s="3"/>
      <c r="D7" s="3"/>
      <c r="E7" s="3" t="s">
        <v>12</v>
      </c>
      <c r="F7" s="3" t="s">
        <v>13</v>
      </c>
      <c r="G7" s="3" t="s">
        <v>9</v>
      </c>
    </row>
    <row r="8" spans="1:9" x14ac:dyDescent="0.35">
      <c r="A8" t="s">
        <v>14</v>
      </c>
      <c r="B8">
        <v>1</v>
      </c>
      <c r="C8">
        <v>2</v>
      </c>
      <c r="D8">
        <v>3</v>
      </c>
      <c r="E8" s="3"/>
      <c r="F8" s="3"/>
      <c r="G8" s="3"/>
      <c r="I8" t="s">
        <v>17</v>
      </c>
    </row>
    <row r="9" spans="1:9" x14ac:dyDescent="0.35">
      <c r="A9">
        <v>15</v>
      </c>
      <c r="B9">
        <v>50.021000000000001</v>
      </c>
      <c r="C9">
        <v>50.01</v>
      </c>
      <c r="D9">
        <v>51.232999999999997</v>
      </c>
      <c r="E9">
        <f>AVERAGE(B9:D9)</f>
        <v>50.421333333333337</v>
      </c>
      <c r="F9">
        <f>STDEV(B9:D9)</f>
        <v>0.70294546967267058</v>
      </c>
      <c r="G9" s="1">
        <f>(($B$1-E9)/$B$2)*$B$4</f>
        <v>2.4789333333333334</v>
      </c>
      <c r="I9">
        <f>LN($B$5-G9)</f>
        <v>0.27843949108484817</v>
      </c>
    </row>
    <row r="10" spans="1:9" x14ac:dyDescent="0.35">
      <c r="A10">
        <v>20</v>
      </c>
      <c r="B10">
        <v>48.100999999999999</v>
      </c>
      <c r="C10">
        <v>48.231000000000002</v>
      </c>
      <c r="D10">
        <v>48.533999999999999</v>
      </c>
      <c r="E10">
        <f t="shared" ref="E10:E18" si="0">AVERAGE(B10:D10)</f>
        <v>48.288666666666664</v>
      </c>
      <c r="F10">
        <f>STDEV(B10:D10)</f>
        <v>0.22218535805343509</v>
      </c>
      <c r="G10" s="1">
        <f t="shared" ref="G10:G18" si="1">(($B$1-E10)/$B$2)*$B$4</f>
        <v>2.5855666666666668</v>
      </c>
      <c r="I10">
        <f t="shared" ref="I10:I18" si="2">LN($B$5-G10)</f>
        <v>0.19427757567954143</v>
      </c>
    </row>
    <row r="11" spans="1:9" x14ac:dyDescent="0.35">
      <c r="A11">
        <v>30</v>
      </c>
      <c r="B11">
        <v>38.088999999999999</v>
      </c>
      <c r="C11">
        <v>39.899000000000001</v>
      </c>
      <c r="D11">
        <v>38.9</v>
      </c>
      <c r="E11">
        <f t="shared" si="0"/>
        <v>38.962666666666671</v>
      </c>
      <c r="F11">
        <f t="shared" ref="F11:F18" si="3">STDEV(B11:D11)</f>
        <v>0.90662579564742996</v>
      </c>
      <c r="G11" s="1">
        <f t="shared" si="1"/>
        <v>3.0518666666666663</v>
      </c>
      <c r="I11">
        <f t="shared" si="2"/>
        <v>-0.29017406377342952</v>
      </c>
    </row>
    <row r="12" spans="1:9" x14ac:dyDescent="0.35">
      <c r="A12">
        <v>60</v>
      </c>
      <c r="B12">
        <v>35.020000000000003</v>
      </c>
      <c r="C12">
        <v>36.08</v>
      </c>
      <c r="D12">
        <v>36.6</v>
      </c>
      <c r="E12">
        <f t="shared" si="0"/>
        <v>35.9</v>
      </c>
      <c r="F12">
        <f t="shared" si="3"/>
        <v>0.80523288556789452</v>
      </c>
      <c r="G12" s="1">
        <f t="shared" si="1"/>
        <v>3.2049999999999996</v>
      </c>
      <c r="I12">
        <f t="shared" si="2"/>
        <v>-0.51919387343650691</v>
      </c>
    </row>
    <row r="13" spans="1:9" x14ac:dyDescent="0.35">
      <c r="A13">
        <v>120</v>
      </c>
      <c r="B13">
        <v>33.088999999999999</v>
      </c>
      <c r="C13">
        <v>32.700000000000003</v>
      </c>
      <c r="D13">
        <v>32.67</v>
      </c>
      <c r="E13">
        <f t="shared" si="0"/>
        <v>32.81966666666667</v>
      </c>
      <c r="F13">
        <f t="shared" si="3"/>
        <v>0.23373132723991533</v>
      </c>
      <c r="G13" s="1">
        <f t="shared" si="1"/>
        <v>3.3590166666666659</v>
      </c>
      <c r="I13">
        <f t="shared" si="2"/>
        <v>-0.81874819714439484</v>
      </c>
    </row>
    <row r="14" spans="1:9" x14ac:dyDescent="0.35">
      <c r="A14">
        <v>240</v>
      </c>
      <c r="B14">
        <v>30.332000000000001</v>
      </c>
      <c r="C14">
        <v>30.8</v>
      </c>
      <c r="D14">
        <v>31.88</v>
      </c>
      <c r="E14">
        <f t="shared" si="0"/>
        <v>31.004000000000001</v>
      </c>
      <c r="F14">
        <f t="shared" si="3"/>
        <v>0.79390679553710741</v>
      </c>
      <c r="G14" s="1">
        <f t="shared" si="1"/>
        <v>3.4497999999999998</v>
      </c>
      <c r="I14">
        <f t="shared" si="2"/>
        <v>-1.0492508591303853</v>
      </c>
    </row>
    <row r="15" spans="1:9" x14ac:dyDescent="0.35">
      <c r="A15">
        <v>420</v>
      </c>
      <c r="B15">
        <v>28.7</v>
      </c>
      <c r="C15">
        <v>28.876000000000001</v>
      </c>
      <c r="D15">
        <v>27.6</v>
      </c>
      <c r="E15">
        <f>AVERAGE(B15:D15)</f>
        <v>28.391999999999999</v>
      </c>
      <c r="F15">
        <f t="shared" si="3"/>
        <v>0.69151428040207474</v>
      </c>
      <c r="G15" s="1">
        <f t="shared" si="1"/>
        <v>3.5804000000000005</v>
      </c>
      <c r="I15">
        <f t="shared" si="2"/>
        <v>-1.5159475693467643</v>
      </c>
    </row>
    <row r="16" spans="1:9" x14ac:dyDescent="0.35">
      <c r="A16">
        <v>720</v>
      </c>
      <c r="B16">
        <v>27.928999999999998</v>
      </c>
      <c r="C16">
        <v>27.236000000000001</v>
      </c>
      <c r="D16">
        <v>28.888000000000002</v>
      </c>
      <c r="E16">
        <f t="shared" si="0"/>
        <v>28.017666666666667</v>
      </c>
      <c r="F16">
        <f t="shared" si="3"/>
        <v>0.8295615307699209</v>
      </c>
      <c r="G16" s="1">
        <f t="shared" si="1"/>
        <v>3.5991166666666663</v>
      </c>
      <c r="I16">
        <f t="shared" si="2"/>
        <v>-1.6050309706158932</v>
      </c>
    </row>
    <row r="17" spans="1:9" x14ac:dyDescent="0.35">
      <c r="A17">
        <v>1440</v>
      </c>
      <c r="B17">
        <v>26.405000000000001</v>
      </c>
      <c r="C17">
        <v>26.747499999999999</v>
      </c>
      <c r="D17">
        <v>25.1584</v>
      </c>
      <c r="E17">
        <f>AVERAGE(B17:D17)</f>
        <v>26.103633333333335</v>
      </c>
      <c r="F17">
        <f t="shared" si="3"/>
        <v>0.83631698735188476</v>
      </c>
      <c r="G17" s="1">
        <f t="shared" si="1"/>
        <v>3.6948183333333335</v>
      </c>
      <c r="I17">
        <f t="shared" si="2"/>
        <v>-2.2520662650949306</v>
      </c>
    </row>
    <row r="18" spans="1:9" x14ac:dyDescent="0.35">
      <c r="A18">
        <v>2880</v>
      </c>
      <c r="B18">
        <v>25.1815</v>
      </c>
      <c r="C18">
        <v>25.080200000000001</v>
      </c>
      <c r="D18">
        <v>24.466999999999999</v>
      </c>
      <c r="E18">
        <f t="shared" si="0"/>
        <v>24.909566666666667</v>
      </c>
      <c r="F18">
        <f t="shared" si="3"/>
        <v>0.38660621222806812</v>
      </c>
      <c r="G18" s="1">
        <f t="shared" si="1"/>
        <v>3.7545216666666663</v>
      </c>
      <c r="I18">
        <f t="shared" si="2"/>
        <v>-3.0905192569161097</v>
      </c>
    </row>
    <row r="21" spans="1:9" x14ac:dyDescent="0.35">
      <c r="B21" t="s">
        <v>18</v>
      </c>
    </row>
    <row r="22" spans="1:9" x14ac:dyDescent="0.35">
      <c r="B22">
        <v>1E-3</v>
      </c>
      <c r="C22" t="s">
        <v>19</v>
      </c>
    </row>
  </sheetData>
  <mergeCells count="4">
    <mergeCell ref="B7:D7"/>
    <mergeCell ref="E7:E8"/>
    <mergeCell ref="F7:F8"/>
    <mergeCell ref="G7:G8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84A4B3-223D-4654-A478-D43A539333F1}">
  <dimension ref="A1:I18"/>
  <sheetViews>
    <sheetView topLeftCell="A2" workbookViewId="0">
      <selection activeCell="J21" sqref="J21"/>
    </sheetView>
  </sheetViews>
  <sheetFormatPr defaultRowHeight="14.5" x14ac:dyDescent="0.35"/>
  <sheetData>
    <row r="1" spans="1:9" x14ac:dyDescent="0.35">
      <c r="A1" t="s">
        <v>0</v>
      </c>
      <c r="B1">
        <v>10</v>
      </c>
      <c r="C1" t="s">
        <v>1</v>
      </c>
      <c r="D1" s="1"/>
      <c r="E1" s="1"/>
      <c r="F1" s="1"/>
      <c r="G1" s="1"/>
    </row>
    <row r="2" spans="1:9" x14ac:dyDescent="0.35">
      <c r="A2" t="s">
        <v>4</v>
      </c>
      <c r="B2">
        <v>0.4</v>
      </c>
      <c r="C2" t="s">
        <v>5</v>
      </c>
      <c r="D2" s="1"/>
      <c r="E2" s="1"/>
      <c r="F2" s="1"/>
      <c r="G2" s="1"/>
    </row>
    <row r="3" spans="1:9" x14ac:dyDescent="0.35">
      <c r="A3" t="s">
        <v>6</v>
      </c>
      <c r="B3">
        <v>20</v>
      </c>
      <c r="C3" t="s">
        <v>7</v>
      </c>
      <c r="D3" s="1"/>
      <c r="E3" s="1"/>
      <c r="F3" s="1"/>
      <c r="G3" s="1"/>
    </row>
    <row r="4" spans="1:9" x14ac:dyDescent="0.35">
      <c r="B4">
        <f>B3/1000</f>
        <v>0.02</v>
      </c>
      <c r="C4" t="s">
        <v>8</v>
      </c>
    </row>
    <row r="5" spans="1:9" x14ac:dyDescent="0.35">
      <c r="A5" t="s">
        <v>23</v>
      </c>
      <c r="B5">
        <v>0.48</v>
      </c>
    </row>
    <row r="6" spans="1:9" x14ac:dyDescent="0.35">
      <c r="A6" t="s">
        <v>22</v>
      </c>
      <c r="E6" t="s">
        <v>23</v>
      </c>
    </row>
    <row r="7" spans="1:9" x14ac:dyDescent="0.35">
      <c r="A7" t="s">
        <v>10</v>
      </c>
      <c r="B7" s="3" t="s">
        <v>11</v>
      </c>
      <c r="C7" s="3"/>
      <c r="D7" s="3"/>
      <c r="E7" s="3" t="s">
        <v>12</v>
      </c>
      <c r="F7" s="3" t="s">
        <v>13</v>
      </c>
      <c r="G7" s="4" t="s">
        <v>9</v>
      </c>
    </row>
    <row r="8" spans="1:9" x14ac:dyDescent="0.35">
      <c r="A8" t="s">
        <v>14</v>
      </c>
      <c r="B8">
        <v>1</v>
      </c>
      <c r="C8">
        <v>2</v>
      </c>
      <c r="D8">
        <v>3</v>
      </c>
      <c r="E8" s="3"/>
      <c r="F8" s="3"/>
      <c r="G8" s="4"/>
      <c r="I8" t="s">
        <v>26</v>
      </c>
    </row>
    <row r="9" spans="1:9" x14ac:dyDescent="0.35">
      <c r="A9">
        <v>15</v>
      </c>
      <c r="B9">
        <v>0.59230000000000005</v>
      </c>
      <c r="C9">
        <v>0.58489999999999998</v>
      </c>
      <c r="D9">
        <v>0.58499999999999996</v>
      </c>
      <c r="E9">
        <f>AVERAGE(B9:D9)</f>
        <v>0.58740000000000003</v>
      </c>
      <c r="F9">
        <f>STDEV(B9:D9)</f>
        <v>4.2438190347846346E-3</v>
      </c>
      <c r="G9" s="1">
        <f>(($B$1-E9)/$B$2)*$B$4</f>
        <v>0.47062999999999994</v>
      </c>
      <c r="I9">
        <f>LOG($B$5-G9)</f>
        <v>-2.0282604091122196</v>
      </c>
    </row>
    <row r="10" spans="1:9" x14ac:dyDescent="0.35">
      <c r="A10">
        <v>20</v>
      </c>
      <c r="B10">
        <v>0.57909999999999995</v>
      </c>
      <c r="C10">
        <v>0.57979999999999998</v>
      </c>
      <c r="D10">
        <v>0.57199999999999995</v>
      </c>
      <c r="E10">
        <f t="shared" ref="E10:E18" si="0">AVERAGE(B10:D10)</f>
        <v>0.57696666666666674</v>
      </c>
      <c r="F10">
        <f t="shared" ref="F10:F18" si="1">STDEV(B10:D10)</f>
        <v>4.3154760262725834E-3</v>
      </c>
      <c r="G10" s="1">
        <f t="shared" ref="G10:G18" si="2">(($B$1-E10)/$B$2)*$B$4</f>
        <v>0.47115166666666664</v>
      </c>
      <c r="I10">
        <f t="shared" ref="I10:I18" si="3">LOG($B$5-G10)</f>
        <v>-2.0531385250424861</v>
      </c>
    </row>
    <row r="11" spans="1:9" x14ac:dyDescent="0.35">
      <c r="A11">
        <v>30</v>
      </c>
      <c r="B11">
        <v>0.56630000000000003</v>
      </c>
      <c r="C11">
        <v>0.56389999999999996</v>
      </c>
      <c r="D11">
        <v>0.56159999999999999</v>
      </c>
      <c r="E11">
        <f t="shared" si="0"/>
        <v>0.56393333333333329</v>
      </c>
      <c r="F11">
        <f t="shared" si="1"/>
        <v>2.3501772982763287E-3</v>
      </c>
      <c r="G11" s="1">
        <f t="shared" si="2"/>
        <v>0.4718033333333333</v>
      </c>
      <c r="I11">
        <f t="shared" si="3"/>
        <v>-2.0863627259809441</v>
      </c>
    </row>
    <row r="12" spans="1:9" x14ac:dyDescent="0.35">
      <c r="A12">
        <v>60</v>
      </c>
      <c r="B12">
        <v>0.54779999999999995</v>
      </c>
      <c r="C12">
        <v>0.54079999999999995</v>
      </c>
      <c r="D12">
        <v>0.54010000000000002</v>
      </c>
      <c r="E12">
        <f t="shared" si="0"/>
        <v>0.54290000000000005</v>
      </c>
      <c r="F12">
        <f t="shared" si="1"/>
        <v>4.2579337712087316E-3</v>
      </c>
      <c r="G12" s="1">
        <f t="shared" si="2"/>
        <v>0.47285500000000003</v>
      </c>
      <c r="I12">
        <f t="shared" si="3"/>
        <v>-2.1459977668730135</v>
      </c>
    </row>
    <row r="13" spans="1:9" x14ac:dyDescent="0.35">
      <c r="A13">
        <v>120</v>
      </c>
      <c r="B13">
        <v>0.53559999999999997</v>
      </c>
      <c r="C13">
        <v>0.53380000000000005</v>
      </c>
      <c r="D13">
        <v>0.53790000000000004</v>
      </c>
      <c r="E13">
        <f t="shared" si="0"/>
        <v>0.53576666666666661</v>
      </c>
      <c r="F13">
        <f t="shared" si="1"/>
        <v>2.0550750189064467E-3</v>
      </c>
      <c r="G13" s="1">
        <f t="shared" si="2"/>
        <v>0.47321166666666664</v>
      </c>
      <c r="I13">
        <f t="shared" si="3"/>
        <v>-2.1682368402976455</v>
      </c>
    </row>
    <row r="14" spans="1:9" x14ac:dyDescent="0.35">
      <c r="A14">
        <v>240</v>
      </c>
      <c r="B14">
        <v>0.52569999999999995</v>
      </c>
      <c r="C14">
        <v>0.52569999999999995</v>
      </c>
      <c r="D14">
        <v>0.52380000000000004</v>
      </c>
      <c r="E14">
        <f t="shared" si="0"/>
        <v>0.52506666666666668</v>
      </c>
      <c r="F14">
        <f t="shared" si="1"/>
        <v>1.0969655114602323E-3</v>
      </c>
      <c r="G14" s="1">
        <f t="shared" si="2"/>
        <v>0.47374666666666665</v>
      </c>
      <c r="I14">
        <f t="shared" si="3"/>
        <v>-2.2038884206766167</v>
      </c>
    </row>
    <row r="15" spans="1:9" x14ac:dyDescent="0.35">
      <c r="A15">
        <v>420</v>
      </c>
      <c r="B15">
        <v>0.51839999999999997</v>
      </c>
      <c r="C15">
        <v>0.51270000000000004</v>
      </c>
      <c r="D15">
        <v>0.51090000000000002</v>
      </c>
      <c r="E15">
        <f t="shared" si="0"/>
        <v>0.5139999999999999</v>
      </c>
      <c r="F15">
        <f t="shared" si="1"/>
        <v>3.9153543900903474E-3</v>
      </c>
      <c r="G15" s="1">
        <f t="shared" si="2"/>
        <v>0.4743</v>
      </c>
      <c r="I15">
        <f t="shared" si="3"/>
        <v>-2.2441251443275099</v>
      </c>
    </row>
    <row r="16" spans="1:9" x14ac:dyDescent="0.35">
      <c r="A16">
        <v>720</v>
      </c>
      <c r="B16">
        <v>0.50819999999999999</v>
      </c>
      <c r="C16">
        <v>0.50880000000000003</v>
      </c>
      <c r="D16">
        <v>0.50790000000000002</v>
      </c>
      <c r="E16">
        <f t="shared" si="0"/>
        <v>0.50829999999999997</v>
      </c>
      <c r="F16">
        <f t="shared" si="1"/>
        <v>4.5825756949559407E-4</v>
      </c>
      <c r="G16" s="1">
        <f t="shared" si="2"/>
        <v>0.47458499999999992</v>
      </c>
      <c r="I16">
        <f t="shared" si="3"/>
        <v>-2.266401539038656</v>
      </c>
    </row>
    <row r="17" spans="1:9" x14ac:dyDescent="0.35">
      <c r="A17">
        <v>1440</v>
      </c>
      <c r="B17">
        <v>0.50509999999999999</v>
      </c>
      <c r="C17">
        <v>0.50609999999999999</v>
      </c>
      <c r="D17">
        <v>0.50439999999999996</v>
      </c>
      <c r="E17">
        <f t="shared" si="0"/>
        <v>0.50519999999999998</v>
      </c>
      <c r="F17">
        <f t="shared" si="1"/>
        <v>8.5440037453176948E-4</v>
      </c>
      <c r="G17" s="1">
        <f t="shared" si="2"/>
        <v>0.47474</v>
      </c>
      <c r="I17">
        <f t="shared" si="3"/>
        <v>-2.279014255846262</v>
      </c>
    </row>
    <row r="18" spans="1:9" x14ac:dyDescent="0.35">
      <c r="A18">
        <v>2880</v>
      </c>
      <c r="B18">
        <v>0.50249999999999995</v>
      </c>
      <c r="C18">
        <v>0.50370000000000004</v>
      </c>
      <c r="D18">
        <v>0.502</v>
      </c>
      <c r="E18">
        <f t="shared" si="0"/>
        <v>0.50273333333333337</v>
      </c>
      <c r="F18">
        <f t="shared" si="1"/>
        <v>8.7368949480543705E-4</v>
      </c>
      <c r="G18" s="1">
        <f t="shared" si="2"/>
        <v>0.4748633333333333</v>
      </c>
      <c r="I18">
        <f t="shared" si="3"/>
        <v>-2.2893186160012422</v>
      </c>
    </row>
  </sheetData>
  <mergeCells count="4">
    <mergeCell ref="B7:D7"/>
    <mergeCell ref="E7:E8"/>
    <mergeCell ref="F7:F8"/>
    <mergeCell ref="G7:G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E7FCE8-FFF6-4526-A75D-C70F11BC3198}">
  <dimension ref="A1:I18"/>
  <sheetViews>
    <sheetView topLeftCell="A5" workbookViewId="0">
      <selection activeCell="T28" sqref="T28"/>
    </sheetView>
  </sheetViews>
  <sheetFormatPr defaultRowHeight="14.5" x14ac:dyDescent="0.35"/>
  <sheetData>
    <row r="1" spans="1:9" x14ac:dyDescent="0.35">
      <c r="A1" t="s">
        <v>0</v>
      </c>
      <c r="B1">
        <v>100</v>
      </c>
      <c r="C1" t="s">
        <v>1</v>
      </c>
      <c r="D1" t="s">
        <v>20</v>
      </c>
      <c r="E1" t="s">
        <v>21</v>
      </c>
    </row>
    <row r="2" spans="1:9" x14ac:dyDescent="0.35">
      <c r="A2" t="s">
        <v>4</v>
      </c>
      <c r="B2">
        <v>0.4</v>
      </c>
      <c r="C2" t="s">
        <v>5</v>
      </c>
      <c r="F2" s="2"/>
      <c r="G2" s="2"/>
    </row>
    <row r="3" spans="1:9" x14ac:dyDescent="0.35">
      <c r="A3" t="s">
        <v>6</v>
      </c>
      <c r="B3">
        <v>20</v>
      </c>
      <c r="C3" t="s">
        <v>7</v>
      </c>
      <c r="F3" s="2"/>
      <c r="G3" s="2"/>
    </row>
    <row r="4" spans="1:9" x14ac:dyDescent="0.35">
      <c r="B4">
        <f>B3/1000</f>
        <v>0.02</v>
      </c>
      <c r="C4" t="s">
        <v>8</v>
      </c>
    </row>
    <row r="5" spans="1:9" x14ac:dyDescent="0.35">
      <c r="A5" t="s">
        <v>24</v>
      </c>
      <c r="B5">
        <v>5</v>
      </c>
      <c r="C5" t="s">
        <v>16</v>
      </c>
    </row>
    <row r="6" spans="1:9" x14ac:dyDescent="0.35">
      <c r="A6" t="s">
        <v>22</v>
      </c>
      <c r="E6" t="s">
        <v>23</v>
      </c>
    </row>
    <row r="7" spans="1:9" x14ac:dyDescent="0.35">
      <c r="A7" t="s">
        <v>10</v>
      </c>
      <c r="B7" s="3" t="s">
        <v>11</v>
      </c>
      <c r="C7" s="3"/>
      <c r="D7" s="3"/>
      <c r="E7" s="3" t="s">
        <v>12</v>
      </c>
      <c r="F7" s="3" t="s">
        <v>13</v>
      </c>
      <c r="G7" s="4" t="s">
        <v>9</v>
      </c>
    </row>
    <row r="8" spans="1:9" x14ac:dyDescent="0.35">
      <c r="A8" t="s">
        <v>14</v>
      </c>
      <c r="B8">
        <v>1</v>
      </c>
      <c r="C8">
        <v>2</v>
      </c>
      <c r="D8">
        <v>3</v>
      </c>
      <c r="E8" s="3"/>
      <c r="F8" s="3"/>
      <c r="G8" s="4"/>
      <c r="I8" t="s">
        <v>25</v>
      </c>
    </row>
    <row r="9" spans="1:9" x14ac:dyDescent="0.35">
      <c r="A9">
        <v>15</v>
      </c>
      <c r="B9">
        <v>8.3147000000000002</v>
      </c>
      <c r="C9">
        <v>5.4249000000000001</v>
      </c>
      <c r="D9">
        <v>5.8677000000000001</v>
      </c>
      <c r="E9">
        <f>AVERAGE(B9:D9)</f>
        <v>6.5357666666666665</v>
      </c>
      <c r="F9">
        <f>STDEV(B9:D9)</f>
        <v>1.5564288654909186</v>
      </c>
      <c r="G9" s="1">
        <f>(($B$1-E9)/$B$2)*$B$4</f>
        <v>4.673211666666667</v>
      </c>
      <c r="I9">
        <f>LN($B$5-G9)</f>
        <v>-1.1184426163479424</v>
      </c>
    </row>
    <row r="10" spans="1:9" x14ac:dyDescent="0.35">
      <c r="A10">
        <v>20</v>
      </c>
      <c r="B10">
        <v>0.41739999999999999</v>
      </c>
      <c r="C10">
        <v>0.2964</v>
      </c>
      <c r="D10">
        <v>0.51139999999999997</v>
      </c>
      <c r="E10">
        <f t="shared" ref="E10:E18" si="0">AVERAGE(B10:D10)</f>
        <v>0.40840000000000004</v>
      </c>
      <c r="F10">
        <f t="shared" ref="F10:F18" si="1">STDEV(B10:D10)</f>
        <v>0.10778218776773801</v>
      </c>
      <c r="G10" s="1">
        <f t="shared" ref="G10:G18" si="2">(($B$1-E10)/$B$2)*$B$4</f>
        <v>4.9795799999999995</v>
      </c>
      <c r="I10">
        <f t="shared" ref="I10:I18" si="3">LN($B$5-G10)</f>
        <v>-3.8912404662455908</v>
      </c>
    </row>
    <row r="11" spans="1:9" x14ac:dyDescent="0.35">
      <c r="A11">
        <v>30</v>
      </c>
      <c r="B11">
        <v>0.5252</v>
      </c>
      <c r="C11">
        <v>1.3426</v>
      </c>
      <c r="D11">
        <v>1.0725</v>
      </c>
      <c r="E11">
        <f t="shared" si="0"/>
        <v>0.98009999999999986</v>
      </c>
      <c r="F11">
        <f t="shared" si="1"/>
        <v>0.41646009412667656</v>
      </c>
      <c r="G11" s="1">
        <f t="shared" si="2"/>
        <v>4.9509950000000007</v>
      </c>
      <c r="I11">
        <f t="shared" si="3"/>
        <v>-3.0158329452610082</v>
      </c>
    </row>
    <row r="12" spans="1:9" x14ac:dyDescent="0.35">
      <c r="A12">
        <v>60</v>
      </c>
      <c r="B12">
        <v>1.8432599999999999</v>
      </c>
      <c r="C12">
        <v>3.1608999999999998</v>
      </c>
      <c r="D12">
        <v>2.0754000000000001</v>
      </c>
      <c r="E12">
        <f t="shared" si="0"/>
        <v>2.3598533333333331</v>
      </c>
      <c r="F12">
        <f t="shared" si="1"/>
        <v>0.70336979358892804</v>
      </c>
      <c r="G12" s="1">
        <f t="shared" si="2"/>
        <v>4.8820073333333331</v>
      </c>
      <c r="I12">
        <f t="shared" si="3"/>
        <v>-2.1371328033403243</v>
      </c>
    </row>
    <row r="13" spans="1:9" x14ac:dyDescent="0.35">
      <c r="A13">
        <v>120</v>
      </c>
      <c r="B13">
        <v>2.5209000000000001</v>
      </c>
      <c r="C13">
        <v>2.0131999999999999</v>
      </c>
      <c r="D13">
        <v>2.7532000000000001</v>
      </c>
      <c r="E13">
        <f t="shared" si="0"/>
        <v>2.4291</v>
      </c>
      <c r="F13">
        <f t="shared" si="1"/>
        <v>0.37844475158204999</v>
      </c>
      <c r="G13" s="1">
        <f t="shared" si="2"/>
        <v>4.8785449999999999</v>
      </c>
      <c r="I13">
        <f t="shared" si="3"/>
        <v>-2.1082114551759488</v>
      </c>
    </row>
    <row r="14" spans="1:9" x14ac:dyDescent="0.35">
      <c r="A14">
        <v>240</v>
      </c>
      <c r="B14">
        <v>1.3647</v>
      </c>
      <c r="C14">
        <v>0.13669999999999999</v>
      </c>
      <c r="D14">
        <v>2.4253999999999998</v>
      </c>
      <c r="E14">
        <f t="shared" si="0"/>
        <v>1.3089333333333333</v>
      </c>
      <c r="F14">
        <f t="shared" si="1"/>
        <v>1.1453686582639375</v>
      </c>
      <c r="G14" s="1">
        <f t="shared" si="2"/>
        <v>4.9345533333333336</v>
      </c>
      <c r="I14">
        <f t="shared" si="3"/>
        <v>-2.7265197173858748</v>
      </c>
    </row>
    <row r="15" spans="1:9" x14ac:dyDescent="0.35">
      <c r="A15">
        <v>420</v>
      </c>
      <c r="B15">
        <v>0.96040000000000003</v>
      </c>
      <c r="C15">
        <v>0.59240000000000004</v>
      </c>
      <c r="D15">
        <v>0.50900000000000001</v>
      </c>
      <c r="E15">
        <f t="shared" si="0"/>
        <v>0.68726666666666658</v>
      </c>
      <c r="F15">
        <f t="shared" si="1"/>
        <v>0.24018795418033215</v>
      </c>
      <c r="G15" s="1">
        <f t="shared" si="2"/>
        <v>4.9656366666666667</v>
      </c>
      <c r="I15">
        <f t="shared" si="3"/>
        <v>-3.3707651745419542</v>
      </c>
    </row>
    <row r="16" spans="1:9" x14ac:dyDescent="0.35">
      <c r="A16">
        <v>720</v>
      </c>
      <c r="B16">
        <v>3.6700000000000003E-2</v>
      </c>
      <c r="C16">
        <v>2.7199999999999998E-2</v>
      </c>
      <c r="D16">
        <v>0.35099999999999998</v>
      </c>
      <c r="E16">
        <f t="shared" si="0"/>
        <v>0.13830000000000001</v>
      </c>
      <c r="F16">
        <f>STDEV(B16:D16)</f>
        <v>0.18426483658039586</v>
      </c>
      <c r="G16" s="1">
        <f t="shared" si="2"/>
        <v>4.9930849999999998</v>
      </c>
      <c r="I16">
        <f t="shared" si="3"/>
        <v>-4.9740623138653826</v>
      </c>
    </row>
    <row r="17" spans="1:9" x14ac:dyDescent="0.35">
      <c r="A17">
        <v>1440</v>
      </c>
      <c r="B17">
        <v>0.63300000000000001</v>
      </c>
      <c r="C17">
        <v>0.4743</v>
      </c>
      <c r="D17">
        <v>0.16880000000000001</v>
      </c>
      <c r="E17">
        <f>AVERAGE(B17:D17)</f>
        <v>0.42536666666666667</v>
      </c>
      <c r="F17">
        <f t="shared" si="1"/>
        <v>0.23593699017604966</v>
      </c>
      <c r="G17" s="1">
        <f t="shared" si="2"/>
        <v>4.9787316666666674</v>
      </c>
      <c r="I17">
        <f t="shared" si="3"/>
        <v>-3.8505360104643436</v>
      </c>
    </row>
    <row r="18" spans="1:9" x14ac:dyDescent="0.35">
      <c r="A18">
        <v>2880</v>
      </c>
      <c r="B18">
        <v>0.1105</v>
      </c>
      <c r="C18">
        <v>0.14779999999999999</v>
      </c>
      <c r="D18">
        <v>0.1105</v>
      </c>
      <c r="E18">
        <f t="shared" si="0"/>
        <v>0.12293333333333333</v>
      </c>
      <c r="F18">
        <f t="shared" si="1"/>
        <v>2.1535165040773175E-2</v>
      </c>
      <c r="G18" s="1">
        <f t="shared" si="2"/>
        <v>4.993853333333333</v>
      </c>
      <c r="I18">
        <f t="shared" si="3"/>
        <v>-5.0918453495217504</v>
      </c>
    </row>
  </sheetData>
  <mergeCells count="4">
    <mergeCell ref="B7:D7"/>
    <mergeCell ref="E7:E8"/>
    <mergeCell ref="F7:F8"/>
    <mergeCell ref="G7:G8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2DB346-58FF-43E3-ADCD-4C8F69139FCF}">
  <dimension ref="K7:K9"/>
  <sheetViews>
    <sheetView tabSelected="1" zoomScale="90" zoomScaleNormal="90" workbookViewId="0">
      <selection activeCell="I34" sqref="I34"/>
    </sheetView>
  </sheetViews>
  <sheetFormatPr defaultRowHeight="14.5" x14ac:dyDescent="0.35"/>
  <sheetData>
    <row r="7" spans="11:11" x14ac:dyDescent="0.35">
      <c r="K7" t="s">
        <v>29</v>
      </c>
    </row>
    <row r="9" spans="11:11" x14ac:dyDescent="0.35">
      <c r="K9" t="s">
        <v>30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Props1.xml><?xml version="1.0" encoding="utf-8"?>
<ds:datastoreItem xmlns:ds="http://schemas.openxmlformats.org/officeDocument/2006/customXml" ds:itemID="{657CEA55-6F76-4B4B-AD51-D0566C1A1271}"/>
</file>

<file path=customXml/itemProps2.xml><?xml version="1.0" encoding="utf-8"?>
<ds:datastoreItem xmlns:ds="http://schemas.openxmlformats.org/officeDocument/2006/customXml" ds:itemID="{06A8CD85-5271-46C2-8D0C-3246197F1A05}"/>
</file>

<file path=customXml/itemProps3.xml><?xml version="1.0" encoding="utf-8"?>
<ds:datastoreItem xmlns:ds="http://schemas.openxmlformats.org/officeDocument/2006/customXml" ds:itemID="{7B9C57C5-485C-4F4D-BD25-80B4898A86E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Cu-PFO 10 ppm</vt:lpstr>
      <vt:lpstr>Cu-PFO rate mode 100 ppm</vt:lpstr>
      <vt:lpstr>Pb 10 ppm</vt:lpstr>
      <vt:lpstr>Pb PFO 100 ppm</vt:lpstr>
      <vt:lpstr>Plot</vt:lpstr>
    </vt:vector>
  </TitlesOfParts>
  <Company>University of Leeds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Timothy Hunter</dc:creator>
  <cp:lastModifiedBy>Timothy Hunter</cp:lastModifiedBy>
  <dcterms:created xsi:type="dcterms:W3CDTF">2024-12-09T11:09:01Z</dcterms:created>
  <dcterms:modified xsi:type="dcterms:W3CDTF">2025-03-06T17:01:57Z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</Properties>
</file>