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gyqzh_leeds_ac_uk/Documents/Research/Paper drafts/ModellingPaper_1/repository/"/>
    </mc:Choice>
  </mc:AlternateContent>
  <xr:revisionPtr revIDLastSave="107" documentId="8_{9D6AC8D3-27F6-4268-8D58-C8DC38E0AD7A}" xr6:coauthVersionLast="47" xr6:coauthVersionMax="47" xr10:uidLastSave="{32A87D21-A601-4038-A5A1-1F180FE85376}"/>
  <bookViews>
    <workbookView xWindow="43200" yWindow="0" windowWidth="14400" windowHeight="15600" firstSheet="1" activeTab="1" xr2:uid="{A536EED7-A4BC-4392-9EEB-80E4FCF7EE33}"/>
  </bookViews>
  <sheets>
    <sheet name="woodland_land cover tests" sheetId="2" r:id="rId1"/>
    <sheet name="grassland_land cover tests" sheetId="3" r:id="rId2"/>
    <sheet name="Soil_aeration_NFM" sheetId="6" r:id="rId3"/>
    <sheet name="hedge_NFM intervention" sheetId="4" r:id="rId4"/>
    <sheet name="Woodland_planting_NF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6" l="1"/>
  <c r="G27" i="6"/>
  <c r="F27" i="6"/>
  <c r="I27" i="6"/>
  <c r="H27" i="6"/>
  <c r="D27" i="6"/>
  <c r="F26" i="6"/>
  <c r="I26" i="6"/>
  <c r="H26" i="6"/>
  <c r="D26" i="6"/>
  <c r="K25" i="6"/>
  <c r="J25" i="6"/>
  <c r="I25" i="6"/>
  <c r="K24" i="6"/>
  <c r="J24" i="6"/>
  <c r="I24" i="6"/>
  <c r="K23" i="6"/>
  <c r="J23" i="6"/>
  <c r="I23" i="6"/>
  <c r="K22" i="6"/>
  <c r="J22" i="6"/>
  <c r="I22" i="6"/>
  <c r="K21" i="6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1" i="6"/>
  <c r="J11" i="6"/>
  <c r="I11" i="6"/>
  <c r="R31" i="5"/>
  <c r="R32" i="5" s="1"/>
  <c r="Q31" i="5"/>
  <c r="Q32" i="5" s="1"/>
  <c r="T31" i="5"/>
  <c r="T32" i="5" s="1"/>
  <c r="S31" i="5"/>
  <c r="S32" i="5" s="1"/>
  <c r="P31" i="5"/>
  <c r="P32" i="5" s="1"/>
  <c r="F31" i="5"/>
  <c r="F32" i="5" s="1"/>
  <c r="E31" i="5"/>
  <c r="E32" i="5" s="1"/>
  <c r="H31" i="5"/>
  <c r="H32" i="5" s="1"/>
  <c r="G31" i="5"/>
  <c r="G32" i="5" s="1"/>
  <c r="D31" i="5"/>
  <c r="D32" i="5" s="1"/>
  <c r="R30" i="5"/>
  <c r="Q30" i="5"/>
  <c r="T30" i="5"/>
  <c r="S30" i="5"/>
  <c r="P30" i="5"/>
  <c r="F30" i="5"/>
  <c r="E30" i="5"/>
  <c r="H30" i="5"/>
  <c r="G30" i="5"/>
  <c r="D30" i="5"/>
  <c r="W29" i="5"/>
  <c r="V29" i="5"/>
  <c r="U29" i="5"/>
  <c r="K29" i="5"/>
  <c r="J29" i="5"/>
  <c r="I29" i="5"/>
  <c r="W28" i="5"/>
  <c r="V28" i="5"/>
  <c r="U28" i="5"/>
  <c r="K28" i="5"/>
  <c r="J28" i="5"/>
  <c r="I28" i="5"/>
  <c r="W27" i="5"/>
  <c r="V27" i="5"/>
  <c r="U27" i="5"/>
  <c r="K27" i="5"/>
  <c r="J27" i="5"/>
  <c r="I27" i="5"/>
  <c r="W26" i="5"/>
  <c r="V26" i="5"/>
  <c r="U26" i="5"/>
  <c r="K26" i="5"/>
  <c r="J26" i="5"/>
  <c r="I26" i="5"/>
  <c r="W25" i="5"/>
  <c r="V25" i="5"/>
  <c r="U25" i="5"/>
  <c r="K25" i="5"/>
  <c r="J25" i="5"/>
  <c r="I25" i="5"/>
  <c r="W24" i="5"/>
  <c r="V24" i="5"/>
  <c r="U24" i="5"/>
  <c r="K24" i="5"/>
  <c r="J24" i="5"/>
  <c r="I24" i="5"/>
  <c r="W23" i="5"/>
  <c r="V23" i="5"/>
  <c r="U23" i="5"/>
  <c r="K23" i="5"/>
  <c r="J23" i="5"/>
  <c r="I23" i="5"/>
  <c r="W22" i="5"/>
  <c r="V22" i="5"/>
  <c r="U22" i="5"/>
  <c r="K22" i="5"/>
  <c r="J22" i="5"/>
  <c r="I22" i="5"/>
  <c r="W21" i="5"/>
  <c r="V21" i="5"/>
  <c r="U21" i="5"/>
  <c r="K21" i="5"/>
  <c r="J21" i="5"/>
  <c r="I21" i="5"/>
  <c r="W20" i="5"/>
  <c r="V20" i="5"/>
  <c r="U20" i="5"/>
  <c r="K20" i="5"/>
  <c r="J20" i="5"/>
  <c r="I20" i="5"/>
  <c r="W19" i="5"/>
  <c r="V19" i="5"/>
  <c r="U19" i="5"/>
  <c r="K19" i="5"/>
  <c r="J19" i="5"/>
  <c r="I19" i="5"/>
  <c r="W18" i="5"/>
  <c r="V18" i="5"/>
  <c r="U18" i="5"/>
  <c r="K18" i="5"/>
  <c r="J18" i="5"/>
  <c r="I18" i="5"/>
  <c r="E16" i="4"/>
  <c r="D16" i="4"/>
  <c r="G16" i="4"/>
  <c r="F16" i="4"/>
  <c r="C16" i="4"/>
  <c r="E15" i="4"/>
  <c r="D15" i="4"/>
  <c r="G15" i="4"/>
  <c r="F15" i="4"/>
  <c r="C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I16" i="4" s="1"/>
  <c r="H10" i="4"/>
  <c r="H16" i="4" s="1"/>
  <c r="G28" i="3"/>
  <c r="F28" i="3"/>
  <c r="E28" i="3"/>
  <c r="D28" i="3"/>
  <c r="G27" i="3"/>
  <c r="F27" i="3"/>
  <c r="E27" i="3"/>
  <c r="D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M42" i="2"/>
  <c r="M43" i="2" s="1"/>
  <c r="L42" i="2"/>
  <c r="L43" i="2" s="1"/>
  <c r="K42" i="2"/>
  <c r="K43" i="2" s="1"/>
  <c r="G42" i="2"/>
  <c r="G43" i="2" s="1"/>
  <c r="F42" i="2"/>
  <c r="F43" i="2" s="1"/>
  <c r="E42" i="2"/>
  <c r="E43" i="2" s="1"/>
  <c r="D42" i="2"/>
  <c r="D43" i="2" s="1"/>
  <c r="M41" i="2"/>
  <c r="L41" i="2"/>
  <c r="K41" i="2"/>
  <c r="G41" i="2"/>
  <c r="F41" i="2"/>
  <c r="E41" i="2"/>
  <c r="D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J15" i="4" l="1"/>
  <c r="H15" i="4"/>
  <c r="H41" i="2"/>
  <c r="H28" i="3"/>
  <c r="E26" i="6"/>
  <c r="K27" i="6"/>
  <c r="J27" i="6"/>
  <c r="E27" i="6"/>
  <c r="J26" i="6"/>
  <c r="K26" i="6"/>
  <c r="U30" i="5"/>
  <c r="J31" i="5"/>
  <c r="J32" i="5" s="1"/>
  <c r="I30" i="5"/>
  <c r="V31" i="5"/>
  <c r="V32" i="5" s="1"/>
  <c r="K31" i="5"/>
  <c r="K32" i="5" s="1"/>
  <c r="I31" i="5"/>
  <c r="I32" i="5" s="1"/>
  <c r="J30" i="5"/>
  <c r="W31" i="5"/>
  <c r="W32" i="5" s="1"/>
  <c r="W30" i="5"/>
  <c r="V30" i="5"/>
  <c r="K30" i="5"/>
  <c r="U31" i="5"/>
  <c r="U32" i="5" s="1"/>
  <c r="I15" i="4"/>
  <c r="J16" i="4"/>
  <c r="H27" i="3"/>
  <c r="H42" i="2"/>
  <c r="H43" i="2" s="1"/>
</calcChain>
</file>

<file path=xl/sharedStrings.xml><?xml version="1.0" encoding="utf-8"?>
<sst xmlns="http://schemas.openxmlformats.org/spreadsheetml/2006/main" count="413" uniqueCount="144">
  <si>
    <t>m_00</t>
  </si>
  <si>
    <t>kv_03</t>
  </si>
  <si>
    <t>kv_02</t>
  </si>
  <si>
    <t>kv_01</t>
  </si>
  <si>
    <t>kv_00</t>
  </si>
  <si>
    <t>kv/ks</t>
  </si>
  <si>
    <t>ks_00</t>
  </si>
  <si>
    <t>a-1</t>
  </si>
  <si>
    <t>a-2</t>
  </si>
  <si>
    <t>a-3</t>
  </si>
  <si>
    <t>a-4</t>
  </si>
  <si>
    <t>ks_01</t>
  </si>
  <si>
    <t>a-5</t>
  </si>
  <si>
    <t>a-6</t>
  </si>
  <si>
    <t>a-7</t>
  </si>
  <si>
    <t>a-8</t>
  </si>
  <si>
    <t>ks_02</t>
  </si>
  <si>
    <t>a-9</t>
  </si>
  <si>
    <t>a-10</t>
  </si>
  <si>
    <t>a-11</t>
  </si>
  <si>
    <t>a-12</t>
  </si>
  <si>
    <t>ks_03</t>
  </si>
  <si>
    <t>a-13</t>
  </si>
  <si>
    <t>a-14</t>
  </si>
  <si>
    <t>a-15</t>
  </si>
  <si>
    <t>a-16</t>
  </si>
  <si>
    <t>ks_04</t>
  </si>
  <si>
    <t>a-17</t>
  </si>
  <si>
    <t>a-18</t>
  </si>
  <si>
    <t>a-19</t>
  </si>
  <si>
    <t>a-20</t>
  </si>
  <si>
    <t>m_01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</si>
  <si>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</si>
  <si>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</si>
  <si>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</si>
  <si>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</si>
  <si>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</si>
  <si>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</si>
  <si>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</si>
  <si>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</si>
  <si>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</si>
  <si>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</si>
  <si>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</si>
  <si>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</si>
  <si>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</si>
  <si>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</si>
  <si>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</si>
  <si>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</si>
  <si>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</si>
  <si>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</si>
  <si>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</si>
  <si>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</si>
  <si>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baseline_m_1.5</t>
  </si>
  <si>
    <t>ks</t>
  </si>
  <si>
    <t>kv</t>
  </si>
  <si>
    <t>Peak discharge difference (obs)</t>
  </si>
  <si>
    <t>Peak time difference (obs)</t>
  </si>
  <si>
    <t>Percentage of peak discharge difference</t>
  </si>
  <si>
    <t>baseline_m_2</t>
  </si>
  <si>
    <t>Mean</t>
  </si>
  <si>
    <t>SD</t>
  </si>
  <si>
    <t>SEM</t>
  </si>
  <si>
    <t>kv_04</t>
  </si>
  <si>
    <t>kv_05</t>
  </si>
  <si>
    <t>Ks/kv</t>
  </si>
  <si>
    <t>c-1</t>
  </si>
  <si>
    <t>c-2</t>
  </si>
  <si>
    <t>c-3</t>
  </si>
  <si>
    <t>c-4</t>
  </si>
  <si>
    <t>ks_06</t>
  </si>
  <si>
    <t>c-5</t>
  </si>
  <si>
    <t>c-6</t>
  </si>
  <si>
    <t>c-7</t>
  </si>
  <si>
    <t>c-8</t>
  </si>
  <si>
    <t>ks_07</t>
  </si>
  <si>
    <t>c-9</t>
  </si>
  <si>
    <t>c-10</t>
  </si>
  <si>
    <t>c-11</t>
  </si>
  <si>
    <t>c-12</t>
  </si>
  <si>
    <t>ks_08</t>
  </si>
  <si>
    <t>c-13</t>
  </si>
  <si>
    <t>c-14</t>
  </si>
  <si>
    <t>c-15</t>
  </si>
  <si>
    <t>c-16</t>
  </si>
  <si>
    <t>Baseline</t>
  </si>
  <si>
    <t>LC</t>
  </si>
  <si>
    <t>Peak discharge difference (baseline)</t>
  </si>
  <si>
    <t>Peak time difference (baseline)</t>
  </si>
  <si>
    <t>Peak discharge</t>
  </si>
  <si>
    <t>Peak time</t>
  </si>
  <si>
    <t>m_10</t>
  </si>
  <si>
    <t>kv_13</t>
  </si>
  <si>
    <t>kv_12</t>
  </si>
  <si>
    <t>kv_11</t>
  </si>
  <si>
    <t>kv_10</t>
  </si>
  <si>
    <t>ks_15</t>
  </si>
  <si>
    <t>ks_16</t>
  </si>
  <si>
    <t>ks_17</t>
  </si>
  <si>
    <t>m_11</t>
  </si>
  <si>
    <t>m=2</t>
  </si>
  <si>
    <t>m/ks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</si>
  <si>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</si>
  <si>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</si>
  <si>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</si>
  <si>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</si>
  <si>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</si>
  <si>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</si>
  <si>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</si>
  <si>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</si>
  <si>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</si>
  <si>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</si>
  <si>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</si>
  <si>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</si>
  <si>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</si>
  <si>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</si>
  <si>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</si>
  <si>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m</t>
  </si>
  <si>
    <t>Broadleaf woodland</t>
  </si>
  <si>
    <t>Coniferous woodland</t>
  </si>
  <si>
    <t xml:space="preserve">baseline_m_2 </t>
  </si>
  <si>
    <t>NSE</t>
  </si>
  <si>
    <t>NSE VS baseline</t>
  </si>
  <si>
    <t>ks_05</t>
  </si>
  <si>
    <t>ks_09</t>
  </si>
  <si>
    <t>m_02</t>
  </si>
  <si>
    <t>m_03</t>
  </si>
  <si>
    <t>kv = 0.5</t>
  </si>
  <si>
    <t>e-1</t>
  </si>
  <si>
    <t>e-2</t>
  </si>
  <si>
    <t>e-3</t>
  </si>
  <si>
    <t>e-4</t>
  </si>
  <si>
    <t>e-5</t>
  </si>
  <si>
    <t>f-1</t>
  </si>
  <si>
    <t>f-2</t>
  </si>
  <si>
    <t>f-5</t>
  </si>
  <si>
    <t>f-9</t>
  </si>
  <si>
    <t>f-3</t>
  </si>
  <si>
    <t>f-4</t>
  </si>
  <si>
    <t>f-6</t>
  </si>
  <si>
    <t>f-7</t>
  </si>
  <si>
    <t>f-8</t>
  </si>
  <si>
    <t>f-10</t>
  </si>
  <si>
    <t>f-11</t>
  </si>
  <si>
    <t>f-12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</si>
</sst>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1"/>
    <xf numFmtId="0" fontId="6" fillId="0" borderId="0" xfId="1" applyFont="1"/>
    <xf numFmtId="0" fontId="5" fillId="0" borderId="0" xfId="1" applyAlignment="1">
      <alignment wrapText="1"/>
    </xf>
    <xf numFmtId="164" fontId="0" fillId="0" borderId="0" xfId="2" applyNumberFormat="1" applyFont="1"/>
    <xf numFmtId="0" fontId="7" fillId="0" borderId="0" xfId="1" applyFont="1"/>
    <xf numFmtId="0" fontId="5" fillId="0" borderId="0" xfId="1" applyFill="1" applyAlignment="1">
      <alignment wrapText="1"/>
    </xf>
    <xf numFmtId="0" fontId="5" fillId="0" borderId="0" xfId="1" applyFill="1"/>
    <xf numFmtId="0" fontId="8" fillId="0" borderId="0" xfId="1" applyFont="1"/>
    <xf numFmtId="0" fontId="8" fillId="0" borderId="0" xfId="1" applyFont="1" applyFill="1"/>
    <xf numFmtId="0" fontId="5" fillId="0" borderId="0" xfId="1" applyBorder="1"/>
    <xf numFmtId="0" fontId="5" fillId="0" borderId="0" xfId="1" applyFill="1" applyBorder="1" applyAlignment="1">
      <alignment wrapText="1"/>
    </xf>
    <xf numFmtId="0" fontId="5" fillId="0" borderId="0" xfId="1" applyFill="1" applyBorder="1"/>
    <xf numFmtId="0" fontId="4" fillId="0" borderId="0" xfId="1" applyFont="1" applyFill="1" applyBorder="1"/>
    <xf numFmtId="0" fontId="9" fillId="0" borderId="0" xfId="0" applyFont="1"/>
    <xf numFmtId="164" fontId="4" fillId="0" borderId="0" xfId="2" applyNumberFormat="1" applyFont="1"/>
    <xf numFmtId="0" fontId="6" fillId="0" borderId="0" xfId="1" applyFont="1" applyFill="1" applyBorder="1"/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1" fillId="0" borderId="0" xfId="1" applyFont="1"/>
  </cellXfs>
  <cellStyles count="3">
    <cellStyle name="Normal 2" xfId="1" xr:uid="{01CD80F9-7367-4BA7-8F4C-9BB6C0202A17}"/>
    <cellStyle name="Percent 2" xfId="2" xr:uid="{9A5F40DF-F0B8-4224-9967-0425B9F6EB58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'hedge_NFM intervention'!$H$9</c:f>
              <c:strCache>
                <c:ptCount val="1"/>
                <c:pt idx="0">
                  <c:v>NSE VS baseline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'hedge_NFM intervention'!$B$10:$B$14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cat>
          <c:val>
            <c:numRef>
              <c:f>'hedge_NFM intervention'!$H$10:$H$14</c:f>
              <c:numCache>
                <c:formatCode>General</c:formatCode>
                <c:ptCount val="5"/>
                <c:pt idx="0">
                  <c:v>1.0263322299775002E-4</c:v>
                </c:pt>
                <c:pt idx="1">
                  <c:v>5.1136831036968644E-5</c:v>
                </c:pt>
                <c:pt idx="2">
                  <c:v>-4.9372350444110147E-5</c:v>
                </c:pt>
                <c:pt idx="3">
                  <c:v>1.1557559719166388E-4</c:v>
                </c:pt>
                <c:pt idx="4">
                  <c:v>8.0353112743014599E-5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6-43EF-AC9F-4EB4F3CA8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58879"/>
        <c:axId val="286956479"/>
      </c:barChart>
      <c:lineChart>
        <c:grouping val="standard"/>
        <c:varyColors val="0"/>
        <c:ser>
          <c:idx val="1"/>
          <c:order val="1"/>
          <c:tx>
            <c:strRef>
              <c:f>'hedge_NFM intervention'!$I$9</c:f>
              <c:strCache>
                <c:ptCount val="1"/>
                <c:pt idx="0">
                  <c:v>Peak discharge difference (baseline)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'hedge_NFM intervention'!$B$10:$B$14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cat>
          <c:val>
            <c:numRef>
              <c:f>'hedge_NFM intervention'!$I$10:$I$14</c:f>
              <c:numCache>
                <c:formatCode>General</c:formatCode>
                <c:ptCount val="5"/>
                <c:pt idx="0">
                  <c:v>0.11304494999999548</c:v>
                </c:pt>
                <c:pt idx="1">
                  <c:v>-0.1953416736000122</c:v>
                </c:pt>
                <c:pt idx="2">
                  <c:v>-0.22970733840001145</c:v>
                </c:pt>
                <c:pt idx="3">
                  <c:v>-4.4313620400011189E-2</c:v>
                </c:pt>
                <c:pt idx="4">
                  <c:v>-0.3753092340000066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6-43EF-AC9F-4EB4F3CA8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689808"/>
        <c:axId val="284237743"/>
      </c:lineChart>
      <c:catAx>
        <c:axId val="286958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956479"/>
        <c:crosses val="autoZero"/>
        <c:auto val="1"/>
        <c:lblAlgn val="ctr"/>
        <c:lblOffset val="100"/>
        <c:tickMarkSkip val="1"/>
        <c:noMultiLvlLbl val="0"/>
      </c:catAx>
      <c:valAx>
        <c:axId val="286956479"/>
        <c:scaling>
          <c:orientation val="minMax"/>
          <c:max val="1.4000000000000004E-4"/>
          <c:min val="-1.4000000000000004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958879"/>
        <c:crosses val="autoZero"/>
        <c:crossBetween val="between"/>
        <c:majorUnit val="4.0000000000000017E-5"/>
      </c:valAx>
      <c:valAx>
        <c:axId val="284237743"/>
        <c:scaling>
          <c:orientation val="minMax"/>
          <c:max val="0.4"/>
          <c:min val="-0.4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689808"/>
        <c:crosses val="max"/>
        <c:crossBetween val="between"/>
      </c:valAx>
      <c:catAx>
        <c:axId val="78968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2377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44</xdr:row>
      <xdr:rowOff>142875</xdr:rowOff>
    </xdr:from>
    <xdr:to>
      <xdr:col>10</xdr:col>
      <xdr:colOff>38100</xdr:colOff>
      <xdr:row>67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43A444-DD23-4EC1-AC8D-25EB6AB79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9048750"/>
          <a:ext cx="6686550" cy="427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29</xdr:row>
      <xdr:rowOff>76200</xdr:rowOff>
    </xdr:from>
    <xdr:to>
      <xdr:col>11</xdr:col>
      <xdr:colOff>59055</xdr:colOff>
      <xdr:row>50</xdr:row>
      <xdr:rowOff>173355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09D3E3-7F1A-44D6-AB19-0ADDC3F9B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6181725"/>
          <a:ext cx="6686550" cy="4105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28</xdr:row>
      <xdr:rowOff>68580</xdr:rowOff>
    </xdr:from>
    <xdr:to>
      <xdr:col>9</xdr:col>
      <xdr:colOff>396240</xdr:colOff>
      <xdr:row>51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0F7581-40F5-4431-83A8-A8914075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6031230"/>
          <a:ext cx="6576060" cy="44843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17</xdr:row>
      <xdr:rowOff>163830</xdr:rowOff>
    </xdr:from>
    <xdr:to>
      <xdr:col>6</xdr:col>
      <xdr:colOff>830580</xdr:colOff>
      <xdr:row>32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A06510-6863-4012-AA97-E2EBD0C10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1106805</xdr:colOff>
      <xdr:row>17</xdr:row>
      <xdr:rowOff>112395</xdr:rowOff>
    </xdr:from>
    <xdr:to>
      <xdr:col>13</xdr:col>
      <xdr:colOff>93345</xdr:colOff>
      <xdr:row>38</xdr:row>
      <xdr:rowOff>135255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4D145893-46CD-4E84-8282-3CF0EB97B6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5082"/>
        <a:stretch/>
      </xdr:blipFill>
      <xdr:spPr>
        <a:xfrm>
          <a:off x="5764530" y="3769995"/>
          <a:ext cx="5513070" cy="4029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32</xdr:row>
      <xdr:rowOff>57150</xdr:rowOff>
    </xdr:from>
    <xdr:to>
      <xdr:col>8</xdr:col>
      <xdr:colOff>361951</xdr:colOff>
      <xdr:row>55</xdr:row>
      <xdr:rowOff>131445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8B148D6-9BC5-401A-9BBB-123A757890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5248"/>
        <a:stretch/>
      </xdr:blipFill>
      <xdr:spPr>
        <a:xfrm>
          <a:off x="609601" y="7162800"/>
          <a:ext cx="5600700" cy="445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C0D1-DF15-4A22-8E4E-35E2CB0FD4DF}">
  <dimension ref="A1:M43"/>
  <sheetViews>
    <sheetView workbookViewId="0">
      <selection activeCell="C18" sqref="C18"/>
    </sheetView>
  </sheetViews>
  <sheetFormatPr defaultColWidth="9.109375" defaultRowHeight="14.4" x14ac:dyDescent="0.3"/>
  <cols>
    <col min="1" max="1" width="9.109375" style="1" customWidth="1"/>
    <col min="2" max="4" width="9.109375" style="1"/>
    <col min="5" max="5" width="11.109375" style="1" customWidth="1"/>
    <col min="6" max="6" width="11.33203125" style="1" customWidth="1"/>
    <col min="7" max="7" width="9.109375" style="1"/>
    <col min="8" max="8" width="14.109375" style="1" customWidth="1"/>
    <col min="9" max="16384" width="9.109375" style="1"/>
  </cols>
  <sheetData>
    <row r="1" spans="1:13" x14ac:dyDescent="0.3">
      <c r="A1" s="14" t="s">
        <v>117</v>
      </c>
      <c r="H1" s="14" t="s">
        <v>118</v>
      </c>
    </row>
    <row r="2" spans="1:13" x14ac:dyDescent="0.3">
      <c r="A2" s="1" t="s">
        <v>0</v>
      </c>
      <c r="B2" s="1">
        <v>1.5</v>
      </c>
      <c r="C2" s="19" t="s">
        <v>4</v>
      </c>
      <c r="D2" s="19" t="s">
        <v>3</v>
      </c>
      <c r="E2" s="19" t="s">
        <v>2</v>
      </c>
      <c r="F2" s="19" t="s">
        <v>1</v>
      </c>
      <c r="H2" s="1" t="s">
        <v>0</v>
      </c>
      <c r="I2" s="1">
        <v>1.5</v>
      </c>
      <c r="J2" s="19" t="s">
        <v>4</v>
      </c>
      <c r="K2" s="19" t="s">
        <v>3</v>
      </c>
      <c r="L2" s="19" t="s">
        <v>2</v>
      </c>
      <c r="M2" s="19" t="s">
        <v>1</v>
      </c>
    </row>
    <row r="3" spans="1:13" x14ac:dyDescent="0.3">
      <c r="A3" s="2"/>
      <c r="B3" s="1" t="s">
        <v>5</v>
      </c>
      <c r="C3" s="1">
        <v>0.4</v>
      </c>
      <c r="D3" s="1">
        <v>0.5</v>
      </c>
      <c r="E3" s="1">
        <v>0.6</v>
      </c>
      <c r="F3" s="1">
        <v>0.75</v>
      </c>
      <c r="H3" s="2"/>
      <c r="I3" s="1" t="s">
        <v>5</v>
      </c>
      <c r="J3" s="1">
        <v>0.4</v>
      </c>
      <c r="K3" s="1">
        <v>0.5</v>
      </c>
      <c r="L3" s="1">
        <v>0.6</v>
      </c>
      <c r="M3" s="1">
        <v>0.75</v>
      </c>
    </row>
    <row r="4" spans="1:13" x14ac:dyDescent="0.3">
      <c r="A4" s="1" t="s">
        <v>6</v>
      </c>
      <c r="B4" s="1">
        <v>2</v>
      </c>
      <c r="C4" s="1" t="s">
        <v>7</v>
      </c>
      <c r="D4" s="1" t="s">
        <v>8</v>
      </c>
      <c r="E4" s="1" t="s">
        <v>9</v>
      </c>
      <c r="F4" s="7" t="s">
        <v>10</v>
      </c>
      <c r="H4" s="19" t="s">
        <v>122</v>
      </c>
      <c r="I4" s="1">
        <v>1.5</v>
      </c>
      <c r="J4" s="1" t="s">
        <v>7</v>
      </c>
      <c r="K4" s="1" t="s">
        <v>8</v>
      </c>
      <c r="L4" s="1" t="s">
        <v>9</v>
      </c>
      <c r="M4" s="7" t="s">
        <v>10</v>
      </c>
    </row>
    <row r="5" spans="1:13" x14ac:dyDescent="0.3">
      <c r="A5" s="1" t="s">
        <v>11</v>
      </c>
      <c r="B5" s="1">
        <v>4</v>
      </c>
      <c r="C5" s="1" t="s">
        <v>12</v>
      </c>
      <c r="D5" s="1" t="s">
        <v>13</v>
      </c>
      <c r="E5" s="1" t="s">
        <v>14</v>
      </c>
      <c r="F5" s="1" t="s">
        <v>15</v>
      </c>
      <c r="H5" s="19" t="s">
        <v>6</v>
      </c>
      <c r="I5" s="1">
        <v>2</v>
      </c>
      <c r="J5" s="1" t="s">
        <v>12</v>
      </c>
      <c r="K5" s="1" t="s">
        <v>13</v>
      </c>
      <c r="L5" s="1" t="s">
        <v>14</v>
      </c>
      <c r="M5" s="1" t="s">
        <v>15</v>
      </c>
    </row>
    <row r="6" spans="1:13" x14ac:dyDescent="0.3">
      <c r="A6" s="1" t="s">
        <v>16</v>
      </c>
      <c r="B6" s="1">
        <v>6</v>
      </c>
      <c r="C6" s="1" t="s">
        <v>17</v>
      </c>
      <c r="D6" s="1" t="s">
        <v>18</v>
      </c>
      <c r="E6" s="1" t="s">
        <v>19</v>
      </c>
      <c r="F6" s="1" t="s">
        <v>20</v>
      </c>
      <c r="H6" s="19" t="s">
        <v>69</v>
      </c>
      <c r="I6" s="1">
        <v>3</v>
      </c>
      <c r="J6" s="1" t="s">
        <v>17</v>
      </c>
      <c r="K6" s="1" t="s">
        <v>18</v>
      </c>
      <c r="L6" s="1" t="s">
        <v>19</v>
      </c>
      <c r="M6" s="1" t="s">
        <v>20</v>
      </c>
    </row>
    <row r="7" spans="1:13" x14ac:dyDescent="0.3">
      <c r="A7" s="1" t="s">
        <v>21</v>
      </c>
      <c r="B7" s="1">
        <v>8</v>
      </c>
      <c r="C7" s="1" t="s">
        <v>22</v>
      </c>
      <c r="D7" s="1" t="s">
        <v>23</v>
      </c>
      <c r="E7" s="1" t="s">
        <v>24</v>
      </c>
      <c r="F7" s="2" t="s">
        <v>25</v>
      </c>
      <c r="H7" s="19" t="s">
        <v>11</v>
      </c>
      <c r="I7" s="1">
        <v>4</v>
      </c>
      <c r="J7" s="1" t="s">
        <v>22</v>
      </c>
      <c r="K7" s="1" t="s">
        <v>23</v>
      </c>
      <c r="L7" s="1" t="s">
        <v>24</v>
      </c>
      <c r="M7" s="2" t="s">
        <v>25</v>
      </c>
    </row>
    <row r="8" spans="1:13" x14ac:dyDescent="0.3">
      <c r="A8" s="1" t="s">
        <v>26</v>
      </c>
      <c r="B8" s="1">
        <v>10</v>
      </c>
      <c r="C8" s="1" t="s">
        <v>27</v>
      </c>
      <c r="D8" s="1" t="s">
        <v>28</v>
      </c>
      <c r="E8" s="1" t="s">
        <v>29</v>
      </c>
      <c r="F8" s="1" t="s">
        <v>30</v>
      </c>
      <c r="H8" s="19" t="s">
        <v>74</v>
      </c>
      <c r="I8" s="1">
        <v>5</v>
      </c>
      <c r="J8" s="1" t="s">
        <v>27</v>
      </c>
      <c r="K8" s="1" t="s">
        <v>28</v>
      </c>
      <c r="L8" s="1" t="s">
        <v>29</v>
      </c>
      <c r="M8" s="1" t="s">
        <v>30</v>
      </c>
    </row>
    <row r="10" spans="1:13" x14ac:dyDescent="0.3">
      <c r="A10" s="14" t="s">
        <v>117</v>
      </c>
      <c r="H10" s="14" t="s">
        <v>118</v>
      </c>
    </row>
    <row r="11" spans="1:13" x14ac:dyDescent="0.3">
      <c r="A11" s="1" t="s">
        <v>31</v>
      </c>
      <c r="B11" s="1">
        <v>2</v>
      </c>
      <c r="C11" s="19" t="s">
        <v>4</v>
      </c>
      <c r="D11" s="19" t="s">
        <v>3</v>
      </c>
      <c r="E11" s="19" t="s">
        <v>2</v>
      </c>
      <c r="F11" s="19" t="s">
        <v>1</v>
      </c>
      <c r="H11" s="1" t="s">
        <v>31</v>
      </c>
      <c r="I11" s="1">
        <v>2</v>
      </c>
      <c r="J11" s="19" t="s">
        <v>4</v>
      </c>
      <c r="K11" s="19" t="s">
        <v>3</v>
      </c>
      <c r="L11" s="19" t="s">
        <v>2</v>
      </c>
      <c r="M11" s="19" t="s">
        <v>1</v>
      </c>
    </row>
    <row r="12" spans="1:13" x14ac:dyDescent="0.3">
      <c r="A12" s="2"/>
      <c r="B12" s="1" t="s">
        <v>5</v>
      </c>
      <c r="C12" s="1">
        <v>0.4</v>
      </c>
      <c r="D12" s="1">
        <v>0.5</v>
      </c>
      <c r="E12" s="1">
        <v>0.6</v>
      </c>
      <c r="F12" s="1">
        <v>0.75</v>
      </c>
      <c r="H12" s="2"/>
      <c r="I12" s="1" t="s">
        <v>5</v>
      </c>
      <c r="J12" s="1">
        <v>0.4</v>
      </c>
      <c r="K12" s="1">
        <v>0.5</v>
      </c>
      <c r="L12" s="1">
        <v>0.6</v>
      </c>
      <c r="M12" s="1">
        <v>0.75</v>
      </c>
    </row>
    <row r="13" spans="1:13" x14ac:dyDescent="0.3">
      <c r="A13" s="1" t="s">
        <v>6</v>
      </c>
      <c r="B13" s="1">
        <v>2</v>
      </c>
      <c r="C13" s="1" t="s">
        <v>32</v>
      </c>
      <c r="D13" s="1" t="s">
        <v>33</v>
      </c>
      <c r="E13" s="1" t="s">
        <v>34</v>
      </c>
      <c r="F13" s="1" t="s">
        <v>35</v>
      </c>
      <c r="H13" s="19" t="s">
        <v>122</v>
      </c>
      <c r="I13" s="1">
        <v>1.5</v>
      </c>
      <c r="J13" s="1" t="s">
        <v>32</v>
      </c>
      <c r="K13" s="1" t="s">
        <v>33</v>
      </c>
      <c r="L13" s="1" t="s">
        <v>34</v>
      </c>
      <c r="M13" s="1" t="s">
        <v>35</v>
      </c>
    </row>
    <row r="14" spans="1:13" x14ac:dyDescent="0.3">
      <c r="A14" s="1" t="s">
        <v>11</v>
      </c>
      <c r="B14" s="1">
        <v>4</v>
      </c>
      <c r="C14" s="1" t="s">
        <v>36</v>
      </c>
      <c r="D14" s="1" t="s">
        <v>37</v>
      </c>
      <c r="E14" s="1" t="s">
        <v>38</v>
      </c>
      <c r="F14" s="1" t="s">
        <v>39</v>
      </c>
      <c r="H14" s="19" t="s">
        <v>6</v>
      </c>
      <c r="I14" s="1">
        <v>2</v>
      </c>
      <c r="J14" s="1" t="s">
        <v>36</v>
      </c>
      <c r="K14" s="1" t="s">
        <v>37</v>
      </c>
      <c r="L14" s="1" t="s">
        <v>38</v>
      </c>
      <c r="M14" s="1" t="s">
        <v>39</v>
      </c>
    </row>
    <row r="15" spans="1:13" x14ac:dyDescent="0.3">
      <c r="A15" s="1" t="s">
        <v>16</v>
      </c>
      <c r="B15" s="1">
        <v>6</v>
      </c>
      <c r="C15" s="1" t="s">
        <v>40</v>
      </c>
      <c r="D15" s="1" t="s">
        <v>41</v>
      </c>
      <c r="E15" s="1" t="s">
        <v>42</v>
      </c>
      <c r="F15" s="1" t="s">
        <v>43</v>
      </c>
      <c r="H15" s="19" t="s">
        <v>69</v>
      </c>
      <c r="I15" s="1">
        <v>3</v>
      </c>
      <c r="J15" s="1" t="s">
        <v>40</v>
      </c>
      <c r="K15" s="1" t="s">
        <v>41</v>
      </c>
      <c r="L15" s="1" t="s">
        <v>42</v>
      </c>
      <c r="M15" s="1" t="s">
        <v>43</v>
      </c>
    </row>
    <row r="16" spans="1:13" x14ac:dyDescent="0.3">
      <c r="A16" s="1" t="s">
        <v>21</v>
      </c>
      <c r="B16" s="1">
        <v>8</v>
      </c>
      <c r="C16" s="1" t="s">
        <v>44</v>
      </c>
      <c r="D16" s="1" t="s">
        <v>45</v>
      </c>
      <c r="E16" s="1" t="s">
        <v>46</v>
      </c>
      <c r="F16" s="1" t="s">
        <v>47</v>
      </c>
      <c r="H16" s="19" t="s">
        <v>11</v>
      </c>
      <c r="I16" s="1">
        <v>4</v>
      </c>
      <c r="J16" s="1" t="s">
        <v>44</v>
      </c>
      <c r="K16" s="1" t="s">
        <v>45</v>
      </c>
      <c r="L16" s="1" t="s">
        <v>46</v>
      </c>
      <c r="M16" s="1" t="s">
        <v>47</v>
      </c>
    </row>
    <row r="17" spans="1:13" x14ac:dyDescent="0.3">
      <c r="A17" s="1" t="s">
        <v>26</v>
      </c>
      <c r="B17" s="1">
        <v>10</v>
      </c>
      <c r="C17" s="1" t="s">
        <v>48</v>
      </c>
      <c r="D17" s="1" t="s">
        <v>49</v>
      </c>
      <c r="E17" s="1" t="s">
        <v>50</v>
      </c>
      <c r="F17" s="1" t="s">
        <v>51</v>
      </c>
      <c r="H17" s="19" t="s">
        <v>74</v>
      </c>
      <c r="I17" s="1">
        <v>5</v>
      </c>
      <c r="J17" s="1" t="s">
        <v>48</v>
      </c>
      <c r="K17" s="1" t="s">
        <v>49</v>
      </c>
      <c r="L17" s="1" t="s">
        <v>50</v>
      </c>
      <c r="M17" s="1" t="s">
        <v>51</v>
      </c>
    </row>
    <row r="19" spans="1:13" ht="28.8" x14ac:dyDescent="0.3">
      <c r="A19" s="3" t="s">
        <v>52</v>
      </c>
      <c r="E19" s="1">
        <v>0.93202093960688381</v>
      </c>
      <c r="F19" s="1">
        <v>63.240058108800007</v>
      </c>
      <c r="G19" s="1">
        <v>9.5</v>
      </c>
      <c r="J19" s="3" t="s">
        <v>58</v>
      </c>
      <c r="K19" s="1">
        <v>0.93254098675312436</v>
      </c>
      <c r="L19" s="1">
        <v>63.037481558399996</v>
      </c>
      <c r="M19" s="1">
        <v>9.5</v>
      </c>
    </row>
    <row r="20" spans="1:13" ht="41.25" customHeight="1" x14ac:dyDescent="0.3">
      <c r="B20" s="3" t="s">
        <v>53</v>
      </c>
      <c r="C20" s="3" t="s">
        <v>54</v>
      </c>
      <c r="D20" s="18" t="s">
        <v>120</v>
      </c>
      <c r="E20" s="3" t="s">
        <v>55</v>
      </c>
      <c r="F20" s="3" t="s">
        <v>56</v>
      </c>
      <c r="G20" s="18" t="s">
        <v>121</v>
      </c>
      <c r="H20" s="3" t="s">
        <v>57</v>
      </c>
      <c r="K20" s="3" t="s">
        <v>55</v>
      </c>
      <c r="L20" s="3" t="s">
        <v>56</v>
      </c>
      <c r="M20" s="18" t="s">
        <v>121</v>
      </c>
    </row>
    <row r="21" spans="1:13" x14ac:dyDescent="0.3">
      <c r="A21" s="1" t="s">
        <v>7</v>
      </c>
      <c r="B21" s="1">
        <v>2</v>
      </c>
      <c r="C21" s="1">
        <v>0.4</v>
      </c>
      <c r="D21" s="1">
        <v>0.92973763026925327</v>
      </c>
      <c r="E21" s="1">
        <v>-1.6588496639999946</v>
      </c>
      <c r="F21" s="1">
        <v>0.5</v>
      </c>
      <c r="G21" s="1">
        <v>-2.2833093376305458E-3</v>
      </c>
      <c r="H21" s="4">
        <f>E21/$F$19</f>
        <v>-2.62309952521875E-2</v>
      </c>
      <c r="J21" s="1" t="s">
        <v>32</v>
      </c>
      <c r="K21" s="1">
        <v>-1.7411463876000042</v>
      </c>
      <c r="L21" s="1">
        <v>0.25</v>
      </c>
      <c r="M21" s="1">
        <v>-2.5301169471920737E-3</v>
      </c>
    </row>
    <row r="22" spans="1:13" x14ac:dyDescent="0.3">
      <c r="A22" s="1" t="s">
        <v>8</v>
      </c>
      <c r="B22" s="1">
        <v>2</v>
      </c>
      <c r="C22" s="1">
        <v>0.5</v>
      </c>
      <c r="D22" s="1">
        <v>0.93070363368447251</v>
      </c>
      <c r="E22" s="1">
        <v>-0.76443801960000002</v>
      </c>
      <c r="F22" s="1">
        <v>0.25</v>
      </c>
      <c r="G22" s="1">
        <v>-1.3173059224113048E-3</v>
      </c>
      <c r="H22" s="4">
        <f t="shared" ref="H22:H40" si="0">E22/$F$19</f>
        <v>-1.2087876615875952E-2</v>
      </c>
      <c r="J22" s="1" t="s">
        <v>33</v>
      </c>
      <c r="K22" s="1">
        <v>-0.68937617280000296</v>
      </c>
      <c r="L22" s="1">
        <v>0.25</v>
      </c>
      <c r="M22" s="1">
        <v>-1.5279549781319623E-3</v>
      </c>
    </row>
    <row r="23" spans="1:13" x14ac:dyDescent="0.3">
      <c r="A23" s="1" t="s">
        <v>9</v>
      </c>
      <c r="B23" s="1">
        <v>2</v>
      </c>
      <c r="C23" s="1">
        <v>0.6</v>
      </c>
      <c r="D23" s="1">
        <v>0.93140394964638862</v>
      </c>
      <c r="E23" s="1">
        <v>-0.61250560679999921</v>
      </c>
      <c r="F23" s="1">
        <v>0.25</v>
      </c>
      <c r="G23" s="1">
        <v>-6.1698996049519561E-4</v>
      </c>
      <c r="H23" s="4">
        <f t="shared" si="0"/>
        <v>-9.6854055027309916E-3</v>
      </c>
      <c r="J23" s="1" t="s">
        <v>34</v>
      </c>
      <c r="K23" s="1">
        <v>-0.64777563119999826</v>
      </c>
      <c r="L23" s="1">
        <v>0.25</v>
      </c>
      <c r="M23" s="1">
        <v>-6.3871723559505433E-4</v>
      </c>
    </row>
    <row r="24" spans="1:13" x14ac:dyDescent="0.3">
      <c r="A24" s="1" t="s">
        <v>10</v>
      </c>
      <c r="B24" s="1">
        <v>2</v>
      </c>
      <c r="C24" s="1">
        <v>0.75</v>
      </c>
      <c r="D24" s="1">
        <v>0.93202093960688381</v>
      </c>
      <c r="E24" s="1">
        <v>-5.9941891199990494E-2</v>
      </c>
      <c r="F24" s="1">
        <v>0.25</v>
      </c>
      <c r="G24" s="1">
        <v>0</v>
      </c>
      <c r="H24" s="4">
        <f t="shared" si="0"/>
        <v>-9.4784687099535463E-4</v>
      </c>
      <c r="J24" s="1" t="s">
        <v>35</v>
      </c>
      <c r="K24" s="1">
        <v>-0.26251844160000104</v>
      </c>
      <c r="L24" s="1">
        <v>0.25</v>
      </c>
      <c r="M24" s="1">
        <v>0</v>
      </c>
    </row>
    <row r="25" spans="1:13" x14ac:dyDescent="0.3">
      <c r="A25" s="1" t="s">
        <v>12</v>
      </c>
      <c r="B25" s="1">
        <v>4</v>
      </c>
      <c r="C25" s="1">
        <v>0.4</v>
      </c>
      <c r="D25" s="1">
        <v>0.93011743125900714</v>
      </c>
      <c r="E25" s="1">
        <v>-1.5367611180000011</v>
      </c>
      <c r="F25" s="1">
        <v>0.25</v>
      </c>
      <c r="G25" s="1">
        <v>-1.9035083478766701E-3</v>
      </c>
      <c r="H25" s="4">
        <f t="shared" si="0"/>
        <v>-2.4300438107696127E-2</v>
      </c>
      <c r="J25" s="1" t="s">
        <v>36</v>
      </c>
      <c r="K25" s="1">
        <v>-1.4065333355999954</v>
      </c>
      <c r="L25" s="1">
        <v>0.25</v>
      </c>
      <c r="M25" s="1">
        <v>-1.879197402122168E-3</v>
      </c>
    </row>
    <row r="26" spans="1:13" x14ac:dyDescent="0.3">
      <c r="A26" s="1" t="s">
        <v>13</v>
      </c>
      <c r="B26" s="1">
        <v>4</v>
      </c>
      <c r="C26" s="1">
        <v>0.5</v>
      </c>
      <c r="D26" s="1">
        <v>0.93119854714103556</v>
      </c>
      <c r="E26" s="1">
        <v>-1.1099033867999921</v>
      </c>
      <c r="F26" s="1">
        <v>0.25</v>
      </c>
      <c r="G26" s="1">
        <v>-8.2239246584825398E-4</v>
      </c>
      <c r="H26" s="4">
        <f t="shared" si="0"/>
        <v>-1.755063831362208E-2</v>
      </c>
      <c r="J26" s="1" t="s">
        <v>37</v>
      </c>
      <c r="K26" s="1">
        <v>-1.141555972799992</v>
      </c>
      <c r="L26" s="1">
        <v>0.25</v>
      </c>
      <c r="M26" s="1">
        <v>-7.7923364027632225E-4</v>
      </c>
    </row>
    <row r="27" spans="1:13" x14ac:dyDescent="0.3">
      <c r="A27" s="1" t="s">
        <v>14</v>
      </c>
      <c r="B27" s="1">
        <v>4</v>
      </c>
      <c r="C27" s="1">
        <v>0.6</v>
      </c>
      <c r="D27" s="1">
        <v>0.93179462514400735</v>
      </c>
      <c r="E27" s="1">
        <v>-0.7255505568000018</v>
      </c>
      <c r="F27" s="1">
        <v>0.25</v>
      </c>
      <c r="G27" s="1">
        <v>-2.2631446287646462E-4</v>
      </c>
      <c r="H27" s="4">
        <f t="shared" si="0"/>
        <v>-1.1472958414297215E-2</v>
      </c>
      <c r="J27" s="1" t="s">
        <v>38</v>
      </c>
      <c r="K27" s="1">
        <v>-0.64777563119999826</v>
      </c>
      <c r="L27" s="1">
        <v>0.25</v>
      </c>
      <c r="M27" s="1">
        <v>-6.2521372901080952E-7</v>
      </c>
    </row>
    <row r="28" spans="1:13" x14ac:dyDescent="0.3">
      <c r="A28" s="1" t="s">
        <v>15</v>
      </c>
      <c r="B28" s="1">
        <v>4</v>
      </c>
      <c r="C28" s="1">
        <v>0.75</v>
      </c>
      <c r="D28" s="1">
        <v>0.93240829661939251</v>
      </c>
      <c r="E28" s="1">
        <v>1.6928674800006149E-2</v>
      </c>
      <c r="F28" s="1">
        <v>0.25</v>
      </c>
      <c r="G28" s="1">
        <v>3.8735701250869337E-4</v>
      </c>
      <c r="H28" s="4">
        <f t="shared" si="0"/>
        <v>2.6768910886959611E-4</v>
      </c>
      <c r="J28" s="1" t="s">
        <v>39</v>
      </c>
      <c r="K28" s="1">
        <v>7.84251275999992E-2</v>
      </c>
      <c r="L28" s="1">
        <v>0.25</v>
      </c>
      <c r="M28" s="1">
        <v>5.7400600452650608E-4</v>
      </c>
    </row>
    <row r="29" spans="1:13" x14ac:dyDescent="0.3">
      <c r="A29" s="1" t="s">
        <v>17</v>
      </c>
      <c r="B29" s="1">
        <v>6</v>
      </c>
      <c r="C29" s="1">
        <v>0.4</v>
      </c>
      <c r="D29" s="1">
        <v>0.93048726905658707</v>
      </c>
      <c r="E29" s="1">
        <v>-1.487925699599991</v>
      </c>
      <c r="F29" s="1">
        <v>0.25</v>
      </c>
      <c r="G29" s="1">
        <v>-1.5336705502967396E-3</v>
      </c>
      <c r="H29" s="4">
        <f t="shared" si="0"/>
        <v>-2.3528215249899377E-2</v>
      </c>
      <c r="J29" s="1" t="s">
        <v>40</v>
      </c>
      <c r="K29" s="1">
        <v>-1.4200987295999923</v>
      </c>
      <c r="L29" s="1">
        <v>0.5</v>
      </c>
      <c r="M29" s="1">
        <v>-1.6476497237307708E-3</v>
      </c>
    </row>
    <row r="30" spans="1:13" x14ac:dyDescent="0.3">
      <c r="A30" s="1" t="s">
        <v>18</v>
      </c>
      <c r="B30" s="1">
        <v>6</v>
      </c>
      <c r="C30" s="1">
        <v>0.5</v>
      </c>
      <c r="D30" s="1">
        <v>0.93156169235265374</v>
      </c>
      <c r="E30" s="1">
        <v>-1.1451734111999983</v>
      </c>
      <c r="F30" s="1">
        <v>0.25</v>
      </c>
      <c r="G30" s="1">
        <v>-4.592472542300774E-4</v>
      </c>
      <c r="H30" s="4">
        <f t="shared" si="0"/>
        <v>-1.8108354822030825E-2</v>
      </c>
      <c r="J30" s="1" t="s">
        <v>41</v>
      </c>
      <c r="K30" s="1">
        <v>-0.9335532647999969</v>
      </c>
      <c r="L30" s="1">
        <v>0.5</v>
      </c>
      <c r="M30" s="1">
        <v>-7.5100568992381156E-4</v>
      </c>
    </row>
    <row r="31" spans="1:13" x14ac:dyDescent="0.3">
      <c r="A31" s="1" t="s">
        <v>19</v>
      </c>
      <c r="B31" s="1">
        <v>6</v>
      </c>
      <c r="C31" s="1">
        <v>0.6</v>
      </c>
      <c r="D31" s="1">
        <v>0.93213125550943132</v>
      </c>
      <c r="E31" s="1">
        <v>-0.47866038599999428</v>
      </c>
      <c r="F31" s="1">
        <v>0.25</v>
      </c>
      <c r="G31" s="1">
        <v>1.1031590254750867E-4</v>
      </c>
      <c r="H31" s="4">
        <f t="shared" si="0"/>
        <v>-7.5689428554365536E-3</v>
      </c>
      <c r="J31" s="1" t="s">
        <v>42</v>
      </c>
      <c r="K31" s="1">
        <v>-0.7662467387999925</v>
      </c>
      <c r="L31" s="1">
        <v>0.25</v>
      </c>
      <c r="M31" s="1">
        <v>1.8451470063862718E-4</v>
      </c>
    </row>
    <row r="32" spans="1:13" x14ac:dyDescent="0.3">
      <c r="A32" s="1" t="s">
        <v>20</v>
      </c>
      <c r="B32" s="1">
        <v>6</v>
      </c>
      <c r="C32" s="1">
        <v>0.75</v>
      </c>
      <c r="D32" s="1">
        <v>0.93269046441338666</v>
      </c>
      <c r="E32" s="1">
        <v>-0.36199799759999252</v>
      </c>
      <c r="F32" s="1">
        <v>0.25</v>
      </c>
      <c r="G32" s="1">
        <v>6.6952480650284141E-4</v>
      </c>
      <c r="H32" s="4">
        <f t="shared" si="0"/>
        <v>-5.7241882507002252E-3</v>
      </c>
      <c r="J32" s="1" t="s">
        <v>43</v>
      </c>
      <c r="K32" s="1">
        <v>-0.47323422839999552</v>
      </c>
      <c r="L32" s="1">
        <v>0.5</v>
      </c>
      <c r="M32" s="1">
        <v>7.9841701912197749E-4</v>
      </c>
    </row>
    <row r="33" spans="1:13" x14ac:dyDescent="0.3">
      <c r="A33" s="1" t="s">
        <v>22</v>
      </c>
      <c r="B33" s="1">
        <v>8</v>
      </c>
      <c r="C33" s="1">
        <v>0.4</v>
      </c>
      <c r="D33" s="1">
        <v>0.93048041126900216</v>
      </c>
      <c r="E33" s="1">
        <v>-1.6073011667999992</v>
      </c>
      <c r="F33" s="1">
        <v>0.25</v>
      </c>
      <c r="G33" s="1">
        <v>-1.5405283378816526E-3</v>
      </c>
      <c r="H33" s="4">
        <f t="shared" si="0"/>
        <v>-2.5415871124513396E-2</v>
      </c>
      <c r="J33" s="1" t="s">
        <v>44</v>
      </c>
      <c r="K33" s="1">
        <v>-1.1442690515999985</v>
      </c>
      <c r="L33" s="1">
        <v>0.5</v>
      </c>
      <c r="M33" s="1">
        <v>-1.5767801285225813E-3</v>
      </c>
    </row>
    <row r="34" spans="1:13" x14ac:dyDescent="0.3">
      <c r="A34" s="1" t="s">
        <v>23</v>
      </c>
      <c r="B34" s="1">
        <v>8</v>
      </c>
      <c r="C34" s="1">
        <v>0.5</v>
      </c>
      <c r="D34" s="1">
        <v>0.93141359338041707</v>
      </c>
      <c r="E34" s="1">
        <v>-0.9055181172000033</v>
      </c>
      <c r="F34" s="1">
        <v>0.5</v>
      </c>
      <c r="G34" s="1">
        <v>-6.0734622646674286E-4</v>
      </c>
      <c r="H34" s="4">
        <f t="shared" si="0"/>
        <v>-1.43187426495106E-2</v>
      </c>
      <c r="J34" s="1" t="s">
        <v>45</v>
      </c>
      <c r="K34" s="1">
        <v>-1.2609314400000002</v>
      </c>
      <c r="L34" s="1">
        <v>0.25</v>
      </c>
      <c r="M34" s="1">
        <v>-5.558531241747211E-4</v>
      </c>
    </row>
    <row r="35" spans="1:13" x14ac:dyDescent="0.3">
      <c r="A35" s="1" t="s">
        <v>24</v>
      </c>
      <c r="B35" s="1">
        <v>8</v>
      </c>
      <c r="C35" s="1">
        <v>0.6</v>
      </c>
      <c r="D35" s="1">
        <v>0.93212289502849321</v>
      </c>
      <c r="E35" s="1">
        <v>-0.63421023719999425</v>
      </c>
      <c r="F35" s="1">
        <v>0.25</v>
      </c>
      <c r="G35" s="1">
        <v>1.0195542160940096E-4</v>
      </c>
      <c r="H35" s="4">
        <f t="shared" si="0"/>
        <v>-1.002861566175162E-2</v>
      </c>
      <c r="J35" s="1" t="s">
        <v>46</v>
      </c>
      <c r="K35" s="1">
        <v>-0.82503011280000038</v>
      </c>
      <c r="L35" s="1">
        <v>0.25</v>
      </c>
      <c r="M35" s="1">
        <v>2.4365366006295908E-4</v>
      </c>
    </row>
    <row r="36" spans="1:13" s="2" customFormat="1" x14ac:dyDescent="0.3">
      <c r="A36" s="2" t="s">
        <v>25</v>
      </c>
      <c r="B36" s="2">
        <v>8</v>
      </c>
      <c r="C36" s="2">
        <v>0.75</v>
      </c>
      <c r="D36" s="2">
        <v>0.93294935159105785</v>
      </c>
      <c r="E36" s="2">
        <v>-0.32039745599999492</v>
      </c>
      <c r="F36" s="2">
        <v>0.25</v>
      </c>
      <c r="G36" s="2">
        <v>9.2841198417403792E-4</v>
      </c>
      <c r="H36" s="15">
        <f t="shared" si="0"/>
        <v>-5.066368779243908E-3</v>
      </c>
      <c r="J36" s="8" t="s">
        <v>47</v>
      </c>
      <c r="K36" s="8">
        <v>-0.1576127280000037</v>
      </c>
      <c r="L36" s="8">
        <v>0.25</v>
      </c>
      <c r="M36" s="8">
        <v>6.4308877592722524E-4</v>
      </c>
    </row>
    <row r="37" spans="1:13" x14ac:dyDescent="0.3">
      <c r="A37" s="1" t="s">
        <v>27</v>
      </c>
      <c r="B37" s="1">
        <v>10</v>
      </c>
      <c r="C37" s="1">
        <v>0.4</v>
      </c>
      <c r="D37" s="1">
        <v>0.93042842653502822</v>
      </c>
      <c r="E37" s="1">
        <v>-1.4797864631999929</v>
      </c>
      <c r="F37" s="1">
        <v>0.5</v>
      </c>
      <c r="G37" s="1">
        <v>-1.5925130718555947E-3</v>
      </c>
      <c r="H37" s="4">
        <f t="shared" si="0"/>
        <v>-2.339951144026664E-2</v>
      </c>
      <c r="J37" s="1" t="s">
        <v>48</v>
      </c>
      <c r="K37" s="1">
        <v>-1.4119594931999941</v>
      </c>
      <c r="L37" s="1">
        <v>0.5</v>
      </c>
      <c r="M37" s="1">
        <v>-1.4972814003368917E-3</v>
      </c>
    </row>
    <row r="38" spans="1:13" x14ac:dyDescent="0.3">
      <c r="A38" s="1" t="s">
        <v>28</v>
      </c>
      <c r="B38" s="1">
        <v>10</v>
      </c>
      <c r="C38" s="1">
        <v>0.5</v>
      </c>
      <c r="D38" s="1">
        <v>0.9316271044965786</v>
      </c>
      <c r="E38" s="1">
        <v>-1.2347050115999991</v>
      </c>
      <c r="F38" s="1">
        <v>0.5</v>
      </c>
      <c r="G38" s="1">
        <v>-3.9383511030521845E-4</v>
      </c>
      <c r="H38" s="4">
        <f t="shared" si="0"/>
        <v>-1.9524096727991255E-2</v>
      </c>
      <c r="J38" s="1" t="s">
        <v>49</v>
      </c>
      <c r="K38" s="1">
        <v>-1.1840608739999965</v>
      </c>
      <c r="L38" s="1">
        <v>0.25</v>
      </c>
      <c r="M38" s="1">
        <v>-4.148345338967907E-4</v>
      </c>
    </row>
    <row r="39" spans="1:13" x14ac:dyDescent="0.3">
      <c r="A39" s="1" t="s">
        <v>29</v>
      </c>
      <c r="B39" s="1">
        <v>10</v>
      </c>
      <c r="C39" s="1">
        <v>0.6</v>
      </c>
      <c r="D39" s="1">
        <v>0.93217175397857455</v>
      </c>
      <c r="E39" s="1">
        <v>-0.69299361119999503</v>
      </c>
      <c r="F39" s="1">
        <v>0.25</v>
      </c>
      <c r="G39" s="1">
        <v>1.5081437169073286E-4</v>
      </c>
      <c r="H39" s="4">
        <f t="shared" si="0"/>
        <v>-1.0958143175766046E-2</v>
      </c>
      <c r="J39" s="1" t="s">
        <v>50</v>
      </c>
      <c r="K39" s="1">
        <v>-0.38189390879999507</v>
      </c>
      <c r="L39" s="1">
        <v>0.25</v>
      </c>
      <c r="M39" s="1">
        <v>1.596287047412881E-4</v>
      </c>
    </row>
    <row r="40" spans="1:13" x14ac:dyDescent="0.3">
      <c r="A40" s="1" t="s">
        <v>30</v>
      </c>
      <c r="B40" s="1">
        <v>10</v>
      </c>
      <c r="C40" s="1">
        <v>0.75</v>
      </c>
      <c r="D40" s="1">
        <v>0.93282262556628504</v>
      </c>
      <c r="E40" s="1">
        <v>-0.29145794879999443</v>
      </c>
      <c r="F40" s="1">
        <v>0.25</v>
      </c>
      <c r="G40" s="1">
        <v>8.0168595940122156E-4</v>
      </c>
      <c r="H40" s="4">
        <f t="shared" si="0"/>
        <v>-4.6087552338829581E-3</v>
      </c>
      <c r="J40" s="1" t="s">
        <v>51</v>
      </c>
      <c r="K40" s="1">
        <v>-0.20283070799999336</v>
      </c>
      <c r="L40" s="1">
        <v>0.25</v>
      </c>
      <c r="M40" s="1">
        <v>8.8313799950479055E-4</v>
      </c>
    </row>
    <row r="41" spans="1:13" x14ac:dyDescent="0.3">
      <c r="A41" s="1" t="s">
        <v>59</v>
      </c>
      <c r="D41" s="1">
        <f>AVERAGE(D21:D40)</f>
        <v>0.93151359482739693</v>
      </c>
      <c r="E41" s="1">
        <f>AVERAGE(E21:E40)</f>
        <v>-0.85455745373999614</v>
      </c>
      <c r="F41" s="1">
        <f t="shared" ref="F41:M41" si="1">AVERAGE(F21:F40)</f>
        <v>0.3</v>
      </c>
      <c r="G41" s="1">
        <f t="shared" si="1"/>
        <v>-5.0734477948700116E-4</v>
      </c>
      <c r="H41" s="4">
        <f t="shared" si="1"/>
        <v>-1.351291379697645E-2</v>
      </c>
      <c r="K41" s="1">
        <f>AVERAGE(K21:K40)</f>
        <v>-0.83099888615999762</v>
      </c>
      <c r="L41" s="1">
        <f t="shared" si="1"/>
        <v>0.3125</v>
      </c>
      <c r="M41" s="1">
        <f t="shared" si="1"/>
        <v>-5.156401576554392E-4</v>
      </c>
    </row>
    <row r="42" spans="1:13" x14ac:dyDescent="0.3">
      <c r="A42" s="1" t="s">
        <v>60</v>
      </c>
      <c r="D42" s="1">
        <f>_xlfn.STDEV.S(D21:D40)</f>
        <v>9.3687644895603739E-4</v>
      </c>
      <c r="E42" s="1">
        <f>_xlfn.STDEV.S(E21:E40)</f>
        <v>0.52830306214392264</v>
      </c>
      <c r="F42" s="1">
        <f t="shared" ref="F42:M42" si="2">_xlfn.STDEV.S(F21:F40)</f>
        <v>0.1025978352085154</v>
      </c>
      <c r="G42" s="1">
        <f t="shared" si="2"/>
        <v>9.3687644895603728E-4</v>
      </c>
      <c r="H42" s="4">
        <f t="shared" si="2"/>
        <v>8.3539306879670313E-3</v>
      </c>
      <c r="K42" s="1">
        <f t="shared" si="2"/>
        <v>0.50147898851311601</v>
      </c>
      <c r="L42" s="1">
        <f t="shared" si="2"/>
        <v>0.11106541457982982</v>
      </c>
      <c r="M42" s="1">
        <f t="shared" si="2"/>
        <v>9.9292868567693962E-4</v>
      </c>
    </row>
    <row r="43" spans="1:13" x14ac:dyDescent="0.3">
      <c r="A43" s="1" t="s">
        <v>61</v>
      </c>
      <c r="D43" s="1">
        <f>D42/SQRT(20)</f>
        <v>2.0949194263843114E-4</v>
      </c>
      <c r="E43" s="1">
        <f t="shared" ref="E43:H43" si="3">E42/SQRT(20)</f>
        <v>0.11813215596751067</v>
      </c>
      <c r="F43" s="1">
        <f t="shared" si="3"/>
        <v>2.2941573387056172E-2</v>
      </c>
      <c r="G43" s="1">
        <f t="shared" si="3"/>
        <v>2.0949194263843112E-4</v>
      </c>
      <c r="H43" s="4">
        <f t="shared" si="3"/>
        <v>1.8679956897615865E-3</v>
      </c>
      <c r="K43" s="1">
        <f t="shared" ref="K43:M43" si="4">K42/SQRT(20)</f>
        <v>0.11213411076031635</v>
      </c>
      <c r="L43" s="1">
        <f t="shared" si="4"/>
        <v>2.4834981694969571E-2</v>
      </c>
      <c r="M43" s="1">
        <f t="shared" si="4"/>
        <v>2.2202560379831586E-4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D49AD-51BD-49A5-AE1D-A52AB94AE2F2}">
  <dimension ref="A1:H31"/>
  <sheetViews>
    <sheetView tabSelected="1" workbookViewId="0">
      <selection activeCell="E1" sqref="E1"/>
    </sheetView>
  </sheetViews>
  <sheetFormatPr defaultColWidth="9.109375" defaultRowHeight="14.4" x14ac:dyDescent="0.3"/>
  <cols>
    <col min="1" max="4" width="9.109375" style="1"/>
    <col min="5" max="5" width="9.77734375" style="1" customWidth="1"/>
    <col min="6" max="6" width="11" style="1" customWidth="1"/>
    <col min="7" max="7" width="9.109375" style="1"/>
    <col min="8" max="8" width="13.5546875" style="1" customWidth="1"/>
    <col min="9" max="16384" width="9.109375" style="1"/>
  </cols>
  <sheetData>
    <row r="1" spans="1:8" x14ac:dyDescent="0.3">
      <c r="C1" s="19" t="s">
        <v>3</v>
      </c>
      <c r="D1" s="19" t="s">
        <v>2</v>
      </c>
      <c r="E1" s="19" t="s">
        <v>62</v>
      </c>
      <c r="F1" s="19" t="s">
        <v>63</v>
      </c>
    </row>
    <row r="2" spans="1:8" x14ac:dyDescent="0.3">
      <c r="B2" s="1" t="s">
        <v>64</v>
      </c>
      <c r="C2" s="1">
        <v>0.5</v>
      </c>
      <c r="D2" s="1">
        <v>0.6</v>
      </c>
      <c r="E2" s="1">
        <v>0.7</v>
      </c>
      <c r="F2" s="1">
        <v>0.8</v>
      </c>
    </row>
    <row r="3" spans="1:8" x14ac:dyDescent="0.3">
      <c r="A3" s="19" t="s">
        <v>6</v>
      </c>
      <c r="B3" s="1">
        <v>2</v>
      </c>
      <c r="C3" s="1" t="s">
        <v>65</v>
      </c>
      <c r="D3" s="1" t="s">
        <v>66</v>
      </c>
      <c r="E3" s="1" t="s">
        <v>67</v>
      </c>
      <c r="F3" s="7" t="s">
        <v>68</v>
      </c>
    </row>
    <row r="4" spans="1:8" x14ac:dyDescent="0.3">
      <c r="A4" s="19" t="s">
        <v>69</v>
      </c>
      <c r="B4" s="1">
        <v>3</v>
      </c>
      <c r="C4" s="1" t="s">
        <v>70</v>
      </c>
      <c r="D4" s="1" t="s">
        <v>71</v>
      </c>
      <c r="E4" s="1" t="s">
        <v>72</v>
      </c>
      <c r="F4" s="2" t="s">
        <v>73</v>
      </c>
    </row>
    <row r="5" spans="1:8" x14ac:dyDescent="0.3">
      <c r="A5" s="19" t="s">
        <v>11</v>
      </c>
      <c r="B5" s="1">
        <v>4</v>
      </c>
      <c r="C5" s="1" t="s">
        <v>75</v>
      </c>
      <c r="D5" s="1" t="s">
        <v>76</v>
      </c>
      <c r="E5" s="1" t="s">
        <v>77</v>
      </c>
      <c r="F5" s="1" t="s">
        <v>78</v>
      </c>
    </row>
    <row r="6" spans="1:8" x14ac:dyDescent="0.3">
      <c r="A6" s="19" t="s">
        <v>74</v>
      </c>
      <c r="B6" s="1">
        <v>5</v>
      </c>
      <c r="C6" s="1" t="s">
        <v>80</v>
      </c>
      <c r="D6" s="1" t="s">
        <v>81</v>
      </c>
      <c r="E6" s="1" t="s">
        <v>82</v>
      </c>
      <c r="F6" s="1" t="s">
        <v>83</v>
      </c>
    </row>
    <row r="9" spans="1:8" x14ac:dyDescent="0.3">
      <c r="A9" s="1" t="s">
        <v>84</v>
      </c>
      <c r="B9" s="1">
        <v>0.93202093960688381</v>
      </c>
      <c r="C9" s="1">
        <v>63.240058108800007</v>
      </c>
      <c r="D9" s="1">
        <v>9.5</v>
      </c>
    </row>
    <row r="10" spans="1:8" ht="60.75" customHeight="1" x14ac:dyDescent="0.3">
      <c r="B10" s="3" t="s">
        <v>53</v>
      </c>
      <c r="C10" s="3" t="s">
        <v>54</v>
      </c>
      <c r="D10" s="3" t="s">
        <v>120</v>
      </c>
      <c r="E10" s="3" t="s">
        <v>55</v>
      </c>
      <c r="F10" s="3" t="s">
        <v>56</v>
      </c>
      <c r="G10" s="3" t="s">
        <v>121</v>
      </c>
      <c r="H10" s="3" t="s">
        <v>57</v>
      </c>
    </row>
    <row r="11" spans="1:8" x14ac:dyDescent="0.3">
      <c r="A11" s="1" t="s">
        <v>65</v>
      </c>
      <c r="B11" s="1">
        <v>2</v>
      </c>
      <c r="C11" s="1">
        <v>0.5</v>
      </c>
      <c r="D11" s="1">
        <v>0.92868581236941883</v>
      </c>
      <c r="E11" s="1">
        <v>-2.6057141651999913</v>
      </c>
      <c r="F11" s="1">
        <v>0.25</v>
      </c>
      <c r="G11" s="1">
        <v>-3.3351272374649854E-3</v>
      </c>
      <c r="H11" s="4">
        <f>E11/$C$9</f>
        <v>-4.1203538439465788E-2</v>
      </c>
    </row>
    <row r="12" spans="1:8" x14ac:dyDescent="0.3">
      <c r="A12" s="1" t="s">
        <v>66</v>
      </c>
      <c r="B12" s="1">
        <v>2</v>
      </c>
      <c r="C12" s="1">
        <v>0.6</v>
      </c>
      <c r="D12" s="1">
        <v>0.93045503398588236</v>
      </c>
      <c r="E12" s="1">
        <v>-1.6190578416000037</v>
      </c>
      <c r="F12" s="1">
        <v>0.25</v>
      </c>
      <c r="G12" s="1">
        <v>-1.565905621001451E-3</v>
      </c>
      <c r="H12" s="4">
        <f t="shared" ref="H12:H26" si="0">E12/$C$9</f>
        <v>-2.5601776627316348E-2</v>
      </c>
    </row>
    <row r="13" spans="1:8" x14ac:dyDescent="0.3">
      <c r="A13" s="1" t="s">
        <v>67</v>
      </c>
      <c r="B13" s="1">
        <v>2</v>
      </c>
      <c r="C13" s="1">
        <v>0.7</v>
      </c>
      <c r="D13" s="1">
        <v>0.93141307211747137</v>
      </c>
      <c r="E13" s="1">
        <v>-1.0004758751999958</v>
      </c>
      <c r="F13" s="1">
        <v>0.25</v>
      </c>
      <c r="G13" s="1">
        <v>-6.0786748941243918E-4</v>
      </c>
      <c r="H13" s="4">
        <f t="shared" si="0"/>
        <v>-1.5820287095226076E-2</v>
      </c>
    </row>
    <row r="14" spans="1:8" x14ac:dyDescent="0.3">
      <c r="A14" s="1" t="s">
        <v>68</v>
      </c>
      <c r="B14" s="1">
        <v>2</v>
      </c>
      <c r="C14" s="1">
        <v>0.8</v>
      </c>
      <c r="D14" s="1">
        <v>0.93202093960688381</v>
      </c>
      <c r="E14" s="1">
        <v>-5.9941891199990494E-2</v>
      </c>
      <c r="F14" s="1">
        <v>0.25</v>
      </c>
      <c r="G14" s="1">
        <v>0</v>
      </c>
      <c r="H14" s="4">
        <f t="shared" si="0"/>
        <v>-9.4784687099535463E-4</v>
      </c>
    </row>
    <row r="15" spans="1:8" x14ac:dyDescent="0.3">
      <c r="A15" s="1" t="s">
        <v>70</v>
      </c>
      <c r="B15" s="1">
        <v>3</v>
      </c>
      <c r="C15" s="1">
        <v>0.5</v>
      </c>
      <c r="D15" s="1">
        <v>0.92952879842737901</v>
      </c>
      <c r="E15" s="1">
        <v>-3.1727476343999967</v>
      </c>
      <c r="F15" s="1">
        <v>0.25</v>
      </c>
      <c r="G15" s="1">
        <v>-2.4921411795048032E-3</v>
      </c>
      <c r="H15" s="4">
        <f t="shared" si="0"/>
        <v>-5.0169903843881848E-2</v>
      </c>
    </row>
    <row r="16" spans="1:8" x14ac:dyDescent="0.3">
      <c r="A16" s="1" t="s">
        <v>71</v>
      </c>
      <c r="B16" s="1">
        <v>3</v>
      </c>
      <c r="C16" s="1">
        <v>0.6</v>
      </c>
      <c r="D16" s="1">
        <v>0.93118060630592292</v>
      </c>
      <c r="E16" s="1">
        <v>-2.3488760388000003</v>
      </c>
      <c r="F16" s="1">
        <v>0.25</v>
      </c>
      <c r="G16" s="1">
        <v>-8.4033330096089376E-4</v>
      </c>
      <c r="H16" s="4">
        <f t="shared" si="0"/>
        <v>-3.7142218224387569E-2</v>
      </c>
    </row>
    <row r="17" spans="1:8" x14ac:dyDescent="0.3">
      <c r="A17" s="1" t="s">
        <v>72</v>
      </c>
      <c r="B17" s="1">
        <v>3</v>
      </c>
      <c r="C17" s="1">
        <v>0.7</v>
      </c>
      <c r="D17" s="1">
        <v>0.93225065188073752</v>
      </c>
      <c r="E17" s="1">
        <v>-1.7990254019999981</v>
      </c>
      <c r="F17" s="1">
        <v>0.25</v>
      </c>
      <c r="G17" s="1">
        <v>2.2971227385371051E-4</v>
      </c>
      <c r="H17" s="4">
        <f t="shared" si="0"/>
        <v>-2.8447560862529621E-2</v>
      </c>
    </row>
    <row r="18" spans="1:8" x14ac:dyDescent="0.3">
      <c r="A18" s="2" t="s">
        <v>73</v>
      </c>
      <c r="B18" s="2">
        <v>3</v>
      </c>
      <c r="C18" s="2">
        <v>0.8</v>
      </c>
      <c r="D18" s="2">
        <v>0.93293592996824093</v>
      </c>
      <c r="E18" s="2">
        <v>-1.1759216375999983</v>
      </c>
      <c r="F18" s="2">
        <v>0.25</v>
      </c>
      <c r="G18" s="2">
        <v>9.1499036135711531E-4</v>
      </c>
      <c r="H18" s="15">
        <f t="shared" si="0"/>
        <v>-1.8594569213976828E-2</v>
      </c>
    </row>
    <row r="19" spans="1:8" x14ac:dyDescent="0.3">
      <c r="A19" s="1" t="s">
        <v>75</v>
      </c>
      <c r="B19" s="1">
        <v>4</v>
      </c>
      <c r="C19" s="1">
        <v>0.5</v>
      </c>
      <c r="D19" s="1">
        <v>0.92774930402857836</v>
      </c>
      <c r="E19" s="1">
        <v>-3.7153633943999935</v>
      </c>
      <c r="F19" s="1">
        <v>0.25</v>
      </c>
      <c r="G19" s="1">
        <v>-4.2716355783054549E-3</v>
      </c>
      <c r="H19" s="4">
        <f t="shared" si="0"/>
        <v>-5.8750157819399469E-2</v>
      </c>
    </row>
    <row r="20" spans="1:8" x14ac:dyDescent="0.3">
      <c r="A20" s="1" t="s">
        <v>76</v>
      </c>
      <c r="B20" s="1">
        <v>4</v>
      </c>
      <c r="C20" s="1">
        <v>0.6</v>
      </c>
      <c r="D20" s="1">
        <v>0.92944810382061216</v>
      </c>
      <c r="E20" s="1">
        <v>-2.7241852727999927</v>
      </c>
      <c r="F20" s="1">
        <v>0.25</v>
      </c>
      <c r="G20" s="1">
        <v>-2.5728357862716544E-3</v>
      </c>
      <c r="H20" s="4">
        <f t="shared" si="0"/>
        <v>-4.3076893890787171E-2</v>
      </c>
    </row>
    <row r="21" spans="1:8" x14ac:dyDescent="0.3">
      <c r="A21" s="1" t="s">
        <v>77</v>
      </c>
      <c r="B21" s="1">
        <v>4</v>
      </c>
      <c r="C21" s="1">
        <v>0.7</v>
      </c>
      <c r="D21" s="1">
        <v>0.9304923207950091</v>
      </c>
      <c r="E21" s="1">
        <v>-2.3814329843999928</v>
      </c>
      <c r="F21" s="1">
        <v>0</v>
      </c>
      <c r="G21" s="1">
        <v>-1.5286188118747157E-3</v>
      </c>
      <c r="H21" s="4">
        <f t="shared" si="0"/>
        <v>-3.7657033462918509E-2</v>
      </c>
    </row>
    <row r="22" spans="1:8" x14ac:dyDescent="0.3">
      <c r="A22" s="1" t="s">
        <v>78</v>
      </c>
      <c r="B22" s="1">
        <v>4</v>
      </c>
      <c r="C22" s="1">
        <v>0.8</v>
      </c>
      <c r="D22" s="1">
        <v>0.9312150986706409</v>
      </c>
      <c r="E22" s="1">
        <v>-1.8225387515999927</v>
      </c>
      <c r="F22" s="1">
        <v>0</v>
      </c>
      <c r="G22" s="1">
        <v>-8.0584093624291864E-4</v>
      </c>
      <c r="H22" s="4">
        <f t="shared" si="0"/>
        <v>-2.8819371868135303E-2</v>
      </c>
    </row>
    <row r="23" spans="1:8" x14ac:dyDescent="0.3">
      <c r="A23" s="1" t="s">
        <v>80</v>
      </c>
      <c r="B23" s="1">
        <v>5</v>
      </c>
      <c r="C23" s="1">
        <v>0.5</v>
      </c>
      <c r="D23" s="1">
        <v>0.92541380933857997</v>
      </c>
      <c r="E23" s="1">
        <v>-3.8636783687999952</v>
      </c>
      <c r="F23" s="1">
        <v>0</v>
      </c>
      <c r="G23" s="1">
        <v>-6.6071302683038402E-3</v>
      </c>
      <c r="H23" s="4">
        <f t="shared" si="0"/>
        <v>-6.1095427239374327E-2</v>
      </c>
    </row>
    <row r="24" spans="1:8" x14ac:dyDescent="0.3">
      <c r="A24" s="1" t="s">
        <v>81</v>
      </c>
      <c r="B24" s="1">
        <v>5</v>
      </c>
      <c r="C24" s="1">
        <v>0.6</v>
      </c>
      <c r="D24" s="1">
        <v>0.92694798909425269</v>
      </c>
      <c r="E24" s="1">
        <v>-3.1872173880000005</v>
      </c>
      <c r="F24" s="1">
        <v>0</v>
      </c>
      <c r="G24" s="1">
        <v>-5.0729505126311247E-3</v>
      </c>
      <c r="H24" s="4">
        <f t="shared" si="0"/>
        <v>-5.0398710616562377E-2</v>
      </c>
    </row>
    <row r="25" spans="1:8" x14ac:dyDescent="0.3">
      <c r="A25" s="1" t="s">
        <v>82</v>
      </c>
      <c r="B25" s="1">
        <v>5</v>
      </c>
      <c r="C25" s="1">
        <v>0.7</v>
      </c>
      <c r="D25" s="1">
        <v>0.92810429115864346</v>
      </c>
      <c r="E25" s="1">
        <v>-2.6409841895999975</v>
      </c>
      <c r="F25" s="1">
        <v>0.25</v>
      </c>
      <c r="G25" s="1">
        <v>-3.9166484482403563E-3</v>
      </c>
      <c r="H25" s="4">
        <f t="shared" si="0"/>
        <v>-4.1761254947874533E-2</v>
      </c>
    </row>
    <row r="26" spans="1:8" x14ac:dyDescent="0.3">
      <c r="A26" s="1" t="s">
        <v>83</v>
      </c>
      <c r="B26" s="1">
        <v>5</v>
      </c>
      <c r="C26" s="1">
        <v>0.8</v>
      </c>
      <c r="D26" s="1">
        <v>0.9288150323269635</v>
      </c>
      <c r="E26" s="1">
        <v>-2.2412572464000036</v>
      </c>
      <c r="F26" s="1">
        <v>0</v>
      </c>
      <c r="G26" s="1">
        <v>-3.205907279920317E-3</v>
      </c>
      <c r="H26" s="4">
        <f t="shared" si="0"/>
        <v>-3.544046785257661E-2</v>
      </c>
    </row>
    <row r="27" spans="1:8" x14ac:dyDescent="0.3">
      <c r="A27" s="1" t="s">
        <v>59</v>
      </c>
      <c r="D27" s="1">
        <f>AVERAGE(D11:D26)</f>
        <v>0.92979104961845094</v>
      </c>
      <c r="E27" s="1">
        <f>AVERAGE(E11:E26)</f>
        <v>-2.2724011301249964</v>
      </c>
      <c r="F27" s="1">
        <f t="shared" ref="F27:H27" si="1">AVERAGE(F11:F26)</f>
        <v>0.171875</v>
      </c>
      <c r="G27" s="1">
        <f t="shared" si="1"/>
        <v>-2.229889988432758E-3</v>
      </c>
      <c r="H27" s="4">
        <f t="shared" si="1"/>
        <v>-3.5932938679712985E-2</v>
      </c>
    </row>
    <row r="28" spans="1:8" x14ac:dyDescent="0.3">
      <c r="A28" s="1" t="s">
        <v>60</v>
      </c>
      <c r="D28" s="1">
        <f>_xlfn.STDEV.S(D11:D26)</f>
        <v>2.0825044769838701E-3</v>
      </c>
      <c r="E28" s="1">
        <f>_xlfn.STDEV.S(E11:E26)</f>
        <v>1.0099484286744886</v>
      </c>
      <c r="F28" s="1">
        <f t="shared" ref="F28:H28" si="2">_xlfn.STDEV.S(F11:F26)</f>
        <v>0.11967838846954226</v>
      </c>
      <c r="G28" s="1">
        <f t="shared" si="2"/>
        <v>2.0825044769838706E-3</v>
      </c>
      <c r="H28" s="4">
        <f t="shared" si="2"/>
        <v>1.5970074330686784E-2</v>
      </c>
    </row>
    <row r="31" spans="1:8" x14ac:dyDescent="0.3">
      <c r="A31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CCFD-90A0-4D1A-836F-3C3BAE8B0167}">
  <dimension ref="A1:Q29"/>
  <sheetViews>
    <sheetView workbookViewId="0">
      <selection activeCell="E2" sqref="E2"/>
    </sheetView>
  </sheetViews>
  <sheetFormatPr defaultColWidth="9.109375" defaultRowHeight="14.4" x14ac:dyDescent="0.3"/>
  <cols>
    <col min="1" max="4" width="9.109375" style="1"/>
    <col min="5" max="5" width="12.44140625" style="1" customWidth="1"/>
    <col min="6" max="6" width="13" style="1" customWidth="1"/>
    <col min="7" max="7" width="12" style="1" bestFit="1" customWidth="1"/>
    <col min="8" max="9" width="10.6640625" style="1" customWidth="1"/>
    <col min="10" max="10" width="10.33203125" style="1" customWidth="1"/>
    <col min="11" max="11" width="13.109375" style="1" customWidth="1"/>
    <col min="12" max="12" width="14.109375" style="1" customWidth="1"/>
    <col min="13" max="13" width="13.88671875" style="1" customWidth="1"/>
    <col min="14" max="16" width="9.109375" style="1"/>
    <col min="17" max="17" width="12" style="1" bestFit="1" customWidth="1"/>
    <col min="18" max="16384" width="9.109375" style="1"/>
  </cols>
  <sheetData>
    <row r="1" spans="1:17" x14ac:dyDescent="0.3">
      <c r="C1" s="19" t="s">
        <v>124</v>
      </c>
      <c r="D1" s="19" t="s">
        <v>125</v>
      </c>
      <c r="E1" s="19" t="s">
        <v>0</v>
      </c>
    </row>
    <row r="2" spans="1:17" x14ac:dyDescent="0.3">
      <c r="B2" s="1" t="s">
        <v>100</v>
      </c>
      <c r="C2" s="1">
        <v>1</v>
      </c>
      <c r="D2" s="1">
        <v>1.25</v>
      </c>
      <c r="E2" s="1">
        <v>1.5</v>
      </c>
    </row>
    <row r="3" spans="1:17" x14ac:dyDescent="0.3">
      <c r="A3" s="19" t="s">
        <v>123</v>
      </c>
      <c r="B3" s="1">
        <v>1</v>
      </c>
      <c r="C3" s="1" t="s">
        <v>101</v>
      </c>
      <c r="D3" s="1" t="s">
        <v>102</v>
      </c>
      <c r="E3" s="1" t="s">
        <v>103</v>
      </c>
    </row>
    <row r="4" spans="1:17" x14ac:dyDescent="0.3">
      <c r="A4" s="19" t="s">
        <v>6</v>
      </c>
      <c r="B4" s="1">
        <v>2</v>
      </c>
      <c r="C4" s="1" t="s">
        <v>104</v>
      </c>
      <c r="D4" s="1" t="s">
        <v>105</v>
      </c>
      <c r="E4" s="1" t="s">
        <v>106</v>
      </c>
    </row>
    <row r="5" spans="1:17" x14ac:dyDescent="0.3">
      <c r="A5" s="19" t="s">
        <v>69</v>
      </c>
      <c r="B5" s="1">
        <v>3</v>
      </c>
      <c r="C5" s="1" t="s">
        <v>107</v>
      </c>
      <c r="D5" s="1" t="s">
        <v>108</v>
      </c>
      <c r="E5" s="1" t="s">
        <v>109</v>
      </c>
    </row>
    <row r="6" spans="1:17" x14ac:dyDescent="0.3">
      <c r="A6" s="19" t="s">
        <v>11</v>
      </c>
      <c r="B6" s="1">
        <v>4</v>
      </c>
      <c r="C6" s="1" t="s">
        <v>110</v>
      </c>
      <c r="D6" s="1" t="s">
        <v>111</v>
      </c>
      <c r="E6" s="2" t="s">
        <v>112</v>
      </c>
    </row>
    <row r="7" spans="1:17" x14ac:dyDescent="0.3">
      <c r="A7" s="19" t="s">
        <v>74</v>
      </c>
      <c r="B7" s="1">
        <v>5</v>
      </c>
      <c r="C7" s="1" t="s">
        <v>113</v>
      </c>
      <c r="D7" s="1" t="s">
        <v>114</v>
      </c>
      <c r="E7" s="1" t="s">
        <v>115</v>
      </c>
    </row>
    <row r="9" spans="1:17" x14ac:dyDescent="0.3">
      <c r="A9" s="1" t="s">
        <v>84</v>
      </c>
      <c r="B9" s="1">
        <v>0.93202093960688381</v>
      </c>
      <c r="C9" s="1">
        <v>63.240058108800007</v>
      </c>
      <c r="D9" s="1">
        <v>9.5</v>
      </c>
      <c r="G9" s="12" t="s">
        <v>85</v>
      </c>
      <c r="H9" s="13">
        <v>0.93293792904191375</v>
      </c>
      <c r="I9" s="13">
        <v>62.285958730799997</v>
      </c>
      <c r="J9" s="13">
        <v>9.5</v>
      </c>
      <c r="K9" s="12"/>
      <c r="L9" s="12"/>
      <c r="M9" s="12"/>
      <c r="N9" s="12"/>
      <c r="O9" s="12"/>
      <c r="P9" s="12"/>
      <c r="Q9" s="12"/>
    </row>
    <row r="10" spans="1:17" ht="64.95" customHeight="1" x14ac:dyDescent="0.3">
      <c r="B10" s="1" t="s">
        <v>53</v>
      </c>
      <c r="C10" s="1" t="s">
        <v>116</v>
      </c>
      <c r="D10" s="3" t="s">
        <v>120</v>
      </c>
      <c r="E10" s="11" t="s">
        <v>88</v>
      </c>
      <c r="F10" s="11" t="s">
        <v>89</v>
      </c>
      <c r="G10" s="3" t="s">
        <v>55</v>
      </c>
      <c r="H10" s="11" t="s">
        <v>56</v>
      </c>
      <c r="I10" s="11" t="s">
        <v>121</v>
      </c>
      <c r="J10" s="11" t="s">
        <v>86</v>
      </c>
      <c r="K10" s="11" t="s">
        <v>87</v>
      </c>
    </row>
    <row r="11" spans="1:17" x14ac:dyDescent="0.3">
      <c r="A11" s="1" t="s">
        <v>101</v>
      </c>
      <c r="B11" s="1">
        <v>1</v>
      </c>
      <c r="C11" s="1">
        <v>1</v>
      </c>
      <c r="D11" s="1">
        <v>0.93206775653314489</v>
      </c>
      <c r="E11" s="12">
        <v>62.882836066799996</v>
      </c>
      <c r="F11" s="12">
        <v>9.5</v>
      </c>
      <c r="G11" s="1">
        <v>-0.41716393320000122</v>
      </c>
      <c r="H11" s="12">
        <v>0.25</v>
      </c>
      <c r="I11" s="12">
        <f t="shared" ref="I11:I25" si="0">D11-$B$9</f>
        <v>4.6816926261072922E-5</v>
      </c>
      <c r="J11" s="12">
        <f t="shared" ref="J11:J25" si="1">E11-$C$9</f>
        <v>-0.35722204200001073</v>
      </c>
      <c r="K11" s="12">
        <f t="shared" ref="K11:K25" si="2">F11-$D$9</f>
        <v>0</v>
      </c>
    </row>
    <row r="12" spans="1:17" x14ac:dyDescent="0.3">
      <c r="A12" s="1" t="s">
        <v>102</v>
      </c>
      <c r="B12" s="1">
        <v>1</v>
      </c>
      <c r="C12" s="1">
        <v>1.25</v>
      </c>
      <c r="D12" s="1">
        <v>0.93204252605055105</v>
      </c>
      <c r="E12" s="12">
        <v>62.625997940399998</v>
      </c>
      <c r="F12" s="12">
        <v>9.5</v>
      </c>
      <c r="G12" s="1">
        <v>-0.67400205959999937</v>
      </c>
      <c r="H12" s="12">
        <v>0.25</v>
      </c>
      <c r="I12" s="12">
        <f t="shared" si="0"/>
        <v>2.1586443667231947E-5</v>
      </c>
      <c r="J12" s="12">
        <f t="shared" si="1"/>
        <v>-0.61406016840000888</v>
      </c>
      <c r="K12" s="12">
        <f t="shared" si="2"/>
        <v>0</v>
      </c>
    </row>
    <row r="13" spans="1:17" x14ac:dyDescent="0.3">
      <c r="A13" s="1" t="s">
        <v>103</v>
      </c>
      <c r="B13" s="1">
        <v>1</v>
      </c>
      <c r="C13" s="1">
        <v>1.5</v>
      </c>
      <c r="D13" s="1">
        <v>0.9320113685857041</v>
      </c>
      <c r="E13" s="12">
        <v>62.659459245600004</v>
      </c>
      <c r="F13" s="12">
        <v>9.5</v>
      </c>
      <c r="G13" s="1">
        <v>-0.64054075439999281</v>
      </c>
      <c r="H13" s="12">
        <v>0.25</v>
      </c>
      <c r="I13" s="12">
        <f t="shared" si="0"/>
        <v>-9.5710211797106481E-6</v>
      </c>
      <c r="J13" s="12">
        <f t="shared" si="1"/>
        <v>-0.58059886320000231</v>
      </c>
      <c r="K13" s="12">
        <f t="shared" si="2"/>
        <v>0</v>
      </c>
    </row>
    <row r="14" spans="1:17" x14ac:dyDescent="0.3">
      <c r="A14" s="1" t="s">
        <v>104</v>
      </c>
      <c r="B14" s="1">
        <v>2</v>
      </c>
      <c r="C14" s="1">
        <v>1</v>
      </c>
      <c r="D14" s="1">
        <v>0.93307362699071672</v>
      </c>
      <c r="E14" s="12">
        <v>62.498483236799999</v>
      </c>
      <c r="F14" s="12">
        <v>9.75</v>
      </c>
      <c r="G14" s="1">
        <v>-0.80151676319999865</v>
      </c>
      <c r="H14" s="12">
        <v>0.5</v>
      </c>
      <c r="I14" s="12">
        <f t="shared" si="0"/>
        <v>1.0526873838329065E-3</v>
      </c>
      <c r="J14" s="12">
        <f t="shared" si="1"/>
        <v>-0.74157487200000816</v>
      </c>
      <c r="K14" s="12">
        <f t="shared" si="2"/>
        <v>0.25</v>
      </c>
    </row>
    <row r="15" spans="1:17" x14ac:dyDescent="0.3">
      <c r="A15" s="1" t="s">
        <v>105</v>
      </c>
      <c r="B15" s="1">
        <v>2</v>
      </c>
      <c r="C15" s="1">
        <v>1.25</v>
      </c>
      <c r="D15" s="1">
        <v>0.93305439540421353</v>
      </c>
      <c r="E15" s="12">
        <v>62.369159814</v>
      </c>
      <c r="F15" s="12">
        <v>9.5</v>
      </c>
      <c r="G15" s="1">
        <v>-0.93084018599999752</v>
      </c>
      <c r="H15" s="12">
        <v>0.25</v>
      </c>
      <c r="I15" s="12">
        <f t="shared" si="0"/>
        <v>1.0334557973297187E-3</v>
      </c>
      <c r="J15" s="12">
        <f t="shared" si="1"/>
        <v>-0.87089829480000702</v>
      </c>
      <c r="K15" s="12">
        <f t="shared" si="2"/>
        <v>0</v>
      </c>
    </row>
    <row r="16" spans="1:17" x14ac:dyDescent="0.3">
      <c r="A16" s="1" t="s">
        <v>106</v>
      </c>
      <c r="B16" s="1">
        <v>2</v>
      </c>
      <c r="C16" s="1">
        <v>1.5</v>
      </c>
      <c r="D16" s="1">
        <v>0.93312347020328412</v>
      </c>
      <c r="E16" s="12">
        <v>62.183766096000006</v>
      </c>
      <c r="F16" s="12">
        <v>9.5</v>
      </c>
      <c r="G16" s="1">
        <v>-1.1162339039999907</v>
      </c>
      <c r="H16" s="12">
        <v>0.25</v>
      </c>
      <c r="I16" s="12">
        <f t="shared" si="0"/>
        <v>1.1025305964003085E-3</v>
      </c>
      <c r="J16" s="12">
        <f t="shared" si="1"/>
        <v>-1.0562920128000002</v>
      </c>
      <c r="K16" s="12">
        <f t="shared" si="2"/>
        <v>0</v>
      </c>
    </row>
    <row r="17" spans="1:17" x14ac:dyDescent="0.3">
      <c r="A17" s="1" t="s">
        <v>107</v>
      </c>
      <c r="B17" s="1">
        <v>3</v>
      </c>
      <c r="C17" s="1">
        <v>1</v>
      </c>
      <c r="D17" s="1">
        <v>0.93319853147174048</v>
      </c>
      <c r="E17" s="12">
        <v>62.608815107999995</v>
      </c>
      <c r="F17" s="12">
        <v>9.5</v>
      </c>
      <c r="G17" s="1">
        <v>-0.69118489200000255</v>
      </c>
      <c r="H17" s="12">
        <v>0.25</v>
      </c>
      <c r="I17" s="12">
        <f t="shared" si="0"/>
        <v>1.1775918648566641E-3</v>
      </c>
      <c r="J17" s="12">
        <f t="shared" si="1"/>
        <v>-0.63124300080001206</v>
      </c>
      <c r="K17" s="12">
        <f t="shared" si="2"/>
        <v>0</v>
      </c>
    </row>
    <row r="18" spans="1:17" x14ac:dyDescent="0.3">
      <c r="A18" s="1" t="s">
        <v>108</v>
      </c>
      <c r="B18" s="1">
        <v>3</v>
      </c>
      <c r="C18" s="1">
        <v>1.25</v>
      </c>
      <c r="D18" s="1">
        <v>0.93328615410708671</v>
      </c>
      <c r="E18" s="12">
        <v>62.190096613200005</v>
      </c>
      <c r="F18" s="12">
        <v>9.5</v>
      </c>
      <c r="G18" s="1">
        <v>-1.1099033867999921</v>
      </c>
      <c r="H18" s="12">
        <v>0.25</v>
      </c>
      <c r="I18" s="12">
        <f t="shared" si="0"/>
        <v>1.2652145002028936E-3</v>
      </c>
      <c r="J18" s="12">
        <f t="shared" si="1"/>
        <v>-1.0499614956000016</v>
      </c>
      <c r="K18" s="12">
        <f t="shared" si="2"/>
        <v>0</v>
      </c>
    </row>
    <row r="19" spans="1:17" x14ac:dyDescent="0.3">
      <c r="A19" s="1" t="s">
        <v>109</v>
      </c>
      <c r="B19" s="1">
        <v>3</v>
      </c>
      <c r="C19" s="1">
        <v>1.5</v>
      </c>
      <c r="D19" s="1">
        <v>0.93340745662402846</v>
      </c>
      <c r="E19" s="12">
        <v>62.085190899600001</v>
      </c>
      <c r="F19" s="12">
        <v>9.75</v>
      </c>
      <c r="G19" s="1">
        <v>-1.2148091003999966</v>
      </c>
      <c r="H19" s="12">
        <v>0.5</v>
      </c>
      <c r="I19" s="12">
        <f t="shared" si="0"/>
        <v>1.3865170171446506E-3</v>
      </c>
      <c r="J19" s="12">
        <f t="shared" si="1"/>
        <v>-1.1548672092000061</v>
      </c>
      <c r="K19" s="12">
        <f t="shared" si="2"/>
        <v>0.25</v>
      </c>
    </row>
    <row r="20" spans="1:17" x14ac:dyDescent="0.3">
      <c r="A20" s="1" t="s">
        <v>110</v>
      </c>
      <c r="B20" s="1">
        <v>4</v>
      </c>
      <c r="C20" s="1">
        <v>1</v>
      </c>
      <c r="D20" s="1">
        <v>0.93330560574174715</v>
      </c>
      <c r="E20" s="12">
        <v>62.562692768399998</v>
      </c>
      <c r="F20" s="12">
        <v>9.5</v>
      </c>
      <c r="G20" s="1">
        <v>-0.73730723159999911</v>
      </c>
      <c r="H20" s="12">
        <v>0.25</v>
      </c>
      <c r="I20" s="12">
        <f t="shared" si="0"/>
        <v>1.2846661348633326E-3</v>
      </c>
      <c r="J20" s="12">
        <f t="shared" si="1"/>
        <v>-0.67736534040000862</v>
      </c>
      <c r="K20" s="12">
        <f t="shared" si="2"/>
        <v>0</v>
      </c>
    </row>
    <row r="21" spans="1:17" x14ac:dyDescent="0.3">
      <c r="A21" s="1" t="s">
        <v>111</v>
      </c>
      <c r="B21" s="1">
        <v>4</v>
      </c>
      <c r="C21" s="1">
        <v>1.25</v>
      </c>
      <c r="D21" s="1">
        <v>0.93325454014400677</v>
      </c>
      <c r="E21" s="12">
        <v>62.103278091599996</v>
      </c>
      <c r="F21" s="12">
        <v>9.5</v>
      </c>
      <c r="G21" s="1">
        <v>-1.1967219084000007</v>
      </c>
      <c r="H21" s="12">
        <v>0.25</v>
      </c>
      <c r="I21" s="12">
        <f t="shared" si="0"/>
        <v>1.2336005371229586E-3</v>
      </c>
      <c r="J21" s="12">
        <f t="shared" si="1"/>
        <v>-1.1367800172000102</v>
      </c>
      <c r="K21" s="12">
        <f t="shared" si="2"/>
        <v>0</v>
      </c>
    </row>
    <row r="22" spans="1:17" x14ac:dyDescent="0.3">
      <c r="A22" s="2" t="s">
        <v>112</v>
      </c>
      <c r="B22" s="2">
        <v>4</v>
      </c>
      <c r="C22" s="2">
        <v>1.5</v>
      </c>
      <c r="D22" s="2">
        <v>0.93343844862423364</v>
      </c>
      <c r="E22" s="16">
        <v>62.077956022800009</v>
      </c>
      <c r="F22" s="16">
        <v>9.5</v>
      </c>
      <c r="G22" s="2">
        <v>-1.2220439771999878</v>
      </c>
      <c r="H22" s="16">
        <v>0.25</v>
      </c>
      <c r="I22" s="16">
        <f t="shared" si="0"/>
        <v>1.4175090173498273E-3</v>
      </c>
      <c r="J22" s="16">
        <f t="shared" si="1"/>
        <v>-1.1621020859999973</v>
      </c>
      <c r="K22" s="16">
        <f t="shared" si="2"/>
        <v>0</v>
      </c>
    </row>
    <row r="23" spans="1:17" x14ac:dyDescent="0.3">
      <c r="A23" s="1" t="s">
        <v>113</v>
      </c>
      <c r="B23" s="1">
        <v>5</v>
      </c>
      <c r="C23" s="1">
        <v>1</v>
      </c>
      <c r="D23" s="1">
        <v>0.93321161504295169</v>
      </c>
      <c r="E23" s="12">
        <v>62.390864444399995</v>
      </c>
      <c r="F23" s="12">
        <v>9.5</v>
      </c>
      <c r="G23" s="1">
        <v>-0.90913555560000248</v>
      </c>
      <c r="H23" s="12">
        <v>0.25</v>
      </c>
      <c r="I23" s="12">
        <f t="shared" si="0"/>
        <v>1.1906754360678784E-3</v>
      </c>
      <c r="J23" s="12">
        <f t="shared" si="1"/>
        <v>-0.84919366440001198</v>
      </c>
      <c r="K23" s="12">
        <f t="shared" si="2"/>
        <v>0</v>
      </c>
    </row>
    <row r="24" spans="1:17" x14ac:dyDescent="0.3">
      <c r="A24" s="1" t="s">
        <v>114</v>
      </c>
      <c r="B24" s="1">
        <v>5</v>
      </c>
      <c r="C24" s="1">
        <v>1.25</v>
      </c>
      <c r="D24" s="1">
        <v>0.93324475770662785</v>
      </c>
      <c r="E24" s="12">
        <v>62.186479174799992</v>
      </c>
      <c r="F24" s="12">
        <v>9.5</v>
      </c>
      <c r="G24" s="1">
        <v>-1.1135208252000055</v>
      </c>
      <c r="H24" s="12">
        <v>0.25</v>
      </c>
      <c r="I24" s="12">
        <f t="shared" si="0"/>
        <v>1.223818099744034E-3</v>
      </c>
      <c r="J24" s="12">
        <f t="shared" si="1"/>
        <v>-1.053578934000015</v>
      </c>
      <c r="K24" s="12">
        <f t="shared" si="2"/>
        <v>0</v>
      </c>
    </row>
    <row r="25" spans="1:17" x14ac:dyDescent="0.3">
      <c r="A25" s="1" t="s">
        <v>115</v>
      </c>
      <c r="B25" s="1">
        <v>5</v>
      </c>
      <c r="C25" s="1">
        <v>1.5</v>
      </c>
      <c r="D25" s="1">
        <v>0.93340652883267283</v>
      </c>
      <c r="E25" s="12">
        <v>61.929641048400001</v>
      </c>
      <c r="F25" s="12">
        <v>9.5</v>
      </c>
      <c r="G25" s="1">
        <v>-1.3703589515999965</v>
      </c>
      <c r="H25" s="12">
        <v>0.25</v>
      </c>
      <c r="I25" s="12">
        <f t="shared" si="0"/>
        <v>1.385589225789019E-3</v>
      </c>
      <c r="J25" s="12">
        <f t="shared" si="1"/>
        <v>-1.3104170604000061</v>
      </c>
      <c r="K25" s="12">
        <f t="shared" si="2"/>
        <v>0</v>
      </c>
    </row>
    <row r="26" spans="1:17" x14ac:dyDescent="0.3">
      <c r="A26" s="1" t="s">
        <v>59</v>
      </c>
      <c r="D26" s="1">
        <f>AVERAGE(D11:D25)</f>
        <v>0.93300845213751415</v>
      </c>
      <c r="E26" s="12">
        <f>AVERAGE(K11:K25)</f>
        <v>3.3333333333333333E-2</v>
      </c>
      <c r="F26" s="12">
        <f>AVERAGE(E11:E25)</f>
        <v>62.356981104719999</v>
      </c>
      <c r="G26" s="12">
        <f>AVERAGE(F11:F25)</f>
        <v>9.5333333333333332</v>
      </c>
      <c r="H26" s="1">
        <f t="shared" ref="H26:K26" si="3">AVERAGE(G11:G25)</f>
        <v>-0.9430188952799976</v>
      </c>
      <c r="I26" s="12">
        <f t="shared" si="3"/>
        <v>0.28333333333333333</v>
      </c>
      <c r="J26" s="12">
        <f t="shared" si="3"/>
        <v>9.8751253063018569E-4</v>
      </c>
      <c r="K26" s="12">
        <f t="shared" si="3"/>
        <v>-0.88307700408000711</v>
      </c>
    </row>
    <row r="27" spans="1:17" x14ac:dyDescent="0.3">
      <c r="A27" s="1" t="s">
        <v>60</v>
      </c>
      <c r="D27" s="1">
        <f>_xlfn.STDEV.S(D11:D25)</f>
        <v>5.1363375962803094E-4</v>
      </c>
      <c r="E27" s="10">
        <f>_xlfn.STDEV.S(K11:K25)</f>
        <v>8.7966443818624604E-2</v>
      </c>
      <c r="F27" s="10">
        <f>_xlfn.STDEV.S(E11:E25)</f>
        <v>0.27426237033828438</v>
      </c>
      <c r="G27" s="10">
        <f>_xlfn.STDEV.S(F11:F25)</f>
        <v>8.7966443818624604E-2</v>
      </c>
      <c r="H27" s="1">
        <f t="shared" ref="H27:K27" si="4">_xlfn.STDEV.S(G11:G25)</f>
        <v>0.27426237033828454</v>
      </c>
      <c r="I27" s="10">
        <f t="shared" si="4"/>
        <v>8.7966443818624632E-2</v>
      </c>
      <c r="J27" s="10">
        <f t="shared" si="4"/>
        <v>5.1363375962803094E-4</v>
      </c>
      <c r="K27" s="10">
        <f t="shared" si="4"/>
        <v>0.27426237033828432</v>
      </c>
    </row>
    <row r="28" spans="1:17" x14ac:dyDescent="0.3"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3"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7851-42C2-4BE3-B6FB-B872D550D06E}">
  <dimension ref="A1:P16"/>
  <sheetViews>
    <sheetView workbookViewId="0">
      <selection activeCell="A10" sqref="A10:A14"/>
    </sheetView>
  </sheetViews>
  <sheetFormatPr defaultColWidth="9.109375" defaultRowHeight="14.4" x14ac:dyDescent="0.3"/>
  <cols>
    <col min="1" max="2" width="9.109375" style="1"/>
    <col min="3" max="3" width="12" style="1" bestFit="1" customWidth="1"/>
    <col min="4" max="4" width="14.44140625" style="1" customWidth="1"/>
    <col min="5" max="5" width="15.44140625" style="1" customWidth="1"/>
    <col min="6" max="6" width="14" style="1" customWidth="1"/>
    <col min="7" max="7" width="16.6640625" style="1" customWidth="1"/>
    <col min="8" max="8" width="15.6640625" style="1" customWidth="1"/>
    <col min="9" max="9" width="14.44140625" style="1" customWidth="1"/>
    <col min="10" max="10" width="11.33203125" style="1" customWidth="1"/>
    <col min="11" max="11" width="14.33203125" style="1" customWidth="1"/>
    <col min="12" max="12" width="13.5546875" style="1" customWidth="1"/>
    <col min="13" max="13" width="11.6640625" style="1" customWidth="1"/>
    <col min="14" max="14" width="15.5546875" style="1" customWidth="1"/>
    <col min="15" max="15" width="13.44140625" style="1" customWidth="1"/>
    <col min="16" max="16" width="12.6640625" style="1" bestFit="1" customWidth="1"/>
    <col min="17" max="16384" width="9.109375" style="1"/>
  </cols>
  <sheetData>
    <row r="1" spans="1:16" x14ac:dyDescent="0.3">
      <c r="B1" s="1" t="s">
        <v>53</v>
      </c>
      <c r="C1" s="19" t="s">
        <v>126</v>
      </c>
    </row>
    <row r="2" spans="1:16" x14ac:dyDescent="0.3">
      <c r="A2" s="1" t="s">
        <v>6</v>
      </c>
      <c r="B2" s="1">
        <v>2</v>
      </c>
      <c r="C2" s="19" t="s">
        <v>127</v>
      </c>
    </row>
    <row r="3" spans="1:16" x14ac:dyDescent="0.3">
      <c r="A3" s="1" t="s">
        <v>11</v>
      </c>
      <c r="B3" s="1">
        <v>4</v>
      </c>
      <c r="C3" s="19" t="s">
        <v>128</v>
      </c>
    </row>
    <row r="4" spans="1:16" x14ac:dyDescent="0.3">
      <c r="A4" s="1" t="s">
        <v>16</v>
      </c>
      <c r="B4" s="1">
        <v>6</v>
      </c>
      <c r="C4" s="19" t="s">
        <v>129</v>
      </c>
    </row>
    <row r="5" spans="1:16" x14ac:dyDescent="0.3">
      <c r="A5" s="1" t="s">
        <v>21</v>
      </c>
      <c r="B5" s="1">
        <v>8</v>
      </c>
      <c r="C5" s="19" t="s">
        <v>130</v>
      </c>
    </row>
    <row r="6" spans="1:16" x14ac:dyDescent="0.3">
      <c r="A6" s="1" t="s">
        <v>26</v>
      </c>
      <c r="B6" s="1">
        <v>10</v>
      </c>
      <c r="C6" s="2" t="s">
        <v>131</v>
      </c>
    </row>
    <row r="8" spans="1:16" x14ac:dyDescent="0.3">
      <c r="A8" s="1" t="s">
        <v>84</v>
      </c>
      <c r="B8" s="1">
        <v>0.93202093960688381</v>
      </c>
      <c r="C8" s="1">
        <v>63.240058108800007</v>
      </c>
      <c r="D8" s="1">
        <v>9.5</v>
      </c>
      <c r="G8" s="1" t="s">
        <v>85</v>
      </c>
      <c r="H8" s="13">
        <v>0.93293792904191375</v>
      </c>
      <c r="I8" s="13">
        <v>62.285958730799997</v>
      </c>
      <c r="J8" s="13">
        <v>9.5</v>
      </c>
      <c r="K8" s="10"/>
      <c r="L8" s="10"/>
    </row>
    <row r="9" spans="1:16" ht="48" customHeight="1" x14ac:dyDescent="0.3">
      <c r="B9" s="1" t="s">
        <v>53</v>
      </c>
      <c r="C9" s="3" t="s">
        <v>120</v>
      </c>
      <c r="D9" s="3" t="s">
        <v>88</v>
      </c>
      <c r="E9" s="3" t="s">
        <v>89</v>
      </c>
      <c r="F9" s="3" t="s">
        <v>55</v>
      </c>
      <c r="G9" s="3" t="s">
        <v>56</v>
      </c>
      <c r="H9" s="3" t="s">
        <v>121</v>
      </c>
      <c r="I9" s="3" t="s">
        <v>86</v>
      </c>
      <c r="J9" s="3" t="s">
        <v>87</v>
      </c>
      <c r="L9" s="3"/>
      <c r="M9" s="3"/>
      <c r="N9" s="6"/>
      <c r="O9" s="6"/>
      <c r="P9" s="6"/>
    </row>
    <row r="10" spans="1:16" x14ac:dyDescent="0.3">
      <c r="A10" s="19" t="s">
        <v>127</v>
      </c>
      <c r="B10" s="1">
        <v>2</v>
      </c>
      <c r="C10" s="1">
        <v>0.93212357282988156</v>
      </c>
      <c r="D10" s="1">
        <v>63.353103058800002</v>
      </c>
      <c r="E10" s="1">
        <v>9.5</v>
      </c>
      <c r="F10" s="1">
        <v>5.3103058800004987E-2</v>
      </c>
      <c r="G10" s="1">
        <v>0.25</v>
      </c>
      <c r="H10" s="1">
        <f>C10-$B$8</f>
        <v>1.0263322299775002E-4</v>
      </c>
      <c r="I10" s="1">
        <f>D10-$C$8</f>
        <v>0.11304494999999548</v>
      </c>
      <c r="J10" s="1">
        <f>E10-$D$8</f>
        <v>0</v>
      </c>
      <c r="N10" s="7"/>
      <c r="O10" s="7"/>
      <c r="P10" s="7"/>
    </row>
    <row r="11" spans="1:16" x14ac:dyDescent="0.3">
      <c r="A11" s="19" t="s">
        <v>128</v>
      </c>
      <c r="B11" s="1">
        <v>4</v>
      </c>
      <c r="C11" s="1">
        <v>0.93207207643792078</v>
      </c>
      <c r="D11" s="1">
        <v>63.044716435199994</v>
      </c>
      <c r="E11" s="1">
        <v>9.5</v>
      </c>
      <c r="F11" s="1">
        <v>-0.25528356480000269</v>
      </c>
      <c r="G11" s="1">
        <v>0.25</v>
      </c>
      <c r="H11" s="1">
        <f>C11-$B$8</f>
        <v>5.1136831036968644E-5</v>
      </c>
      <c r="I11" s="1">
        <f>D11-$C$8</f>
        <v>-0.1953416736000122</v>
      </c>
      <c r="J11" s="1">
        <f>E11-$D$8</f>
        <v>0</v>
      </c>
      <c r="M11" s="7"/>
      <c r="N11" s="7"/>
      <c r="O11" s="7"/>
      <c r="P11" s="7"/>
    </row>
    <row r="12" spans="1:16" x14ac:dyDescent="0.3">
      <c r="A12" s="19" t="s">
        <v>129</v>
      </c>
      <c r="B12" s="1">
        <v>6</v>
      </c>
      <c r="C12" s="1">
        <v>0.9319715672564397</v>
      </c>
      <c r="D12" s="1">
        <v>63.010350770399995</v>
      </c>
      <c r="E12" s="1">
        <v>9.5</v>
      </c>
      <c r="F12" s="1">
        <v>-0.28964922960000195</v>
      </c>
      <c r="G12" s="1">
        <v>0.25</v>
      </c>
      <c r="H12" s="1">
        <f>C12-$B$8</f>
        <v>-4.9372350444110147E-5</v>
      </c>
      <c r="I12" s="1">
        <f>D12-$C$8</f>
        <v>-0.22970733840001145</v>
      </c>
      <c r="J12" s="1">
        <f>E12-$D$8</f>
        <v>0</v>
      </c>
      <c r="N12" s="7"/>
      <c r="O12" s="7"/>
      <c r="P12" s="7"/>
    </row>
    <row r="13" spans="1:16" x14ac:dyDescent="0.3">
      <c r="A13" s="19" t="s">
        <v>130</v>
      </c>
      <c r="B13" s="1">
        <v>8</v>
      </c>
      <c r="C13" s="1">
        <v>0.93213651520407548</v>
      </c>
      <c r="D13" s="1">
        <v>63.195744488399995</v>
      </c>
      <c r="E13" s="1">
        <v>9.5</v>
      </c>
      <c r="F13" s="1">
        <v>-0.10425551160000168</v>
      </c>
      <c r="G13" s="1">
        <v>0.25</v>
      </c>
      <c r="H13" s="1">
        <f>C13-$B$8</f>
        <v>1.1557559719166388E-4</v>
      </c>
      <c r="I13" s="1">
        <f>D13-$C$8</f>
        <v>-4.4313620400011189E-2</v>
      </c>
      <c r="J13" s="1">
        <f>E13-$D$8</f>
        <v>0</v>
      </c>
      <c r="N13" s="7"/>
      <c r="O13" s="7"/>
      <c r="P13" s="7"/>
    </row>
    <row r="14" spans="1:16" x14ac:dyDescent="0.3">
      <c r="A14" s="2" t="s">
        <v>131</v>
      </c>
      <c r="B14" s="2">
        <v>10</v>
      </c>
      <c r="C14" s="2">
        <v>0.93210129271962683</v>
      </c>
      <c r="D14" s="2">
        <v>62.8647488748</v>
      </c>
      <c r="E14" s="2">
        <v>9.25</v>
      </c>
      <c r="F14" s="2">
        <v>-0.43525112519999709</v>
      </c>
      <c r="G14" s="2">
        <v>0</v>
      </c>
      <c r="H14" s="2">
        <f>C14-$B$8</f>
        <v>8.0353112743014599E-5</v>
      </c>
      <c r="I14" s="2">
        <f>D14-$C$8</f>
        <v>-0.3753092340000066</v>
      </c>
      <c r="J14" s="2">
        <f>E14-$D$8</f>
        <v>-0.25</v>
      </c>
      <c r="N14" s="7"/>
      <c r="O14" s="7"/>
      <c r="P14" s="7"/>
    </row>
    <row r="15" spans="1:16" x14ac:dyDescent="0.3">
      <c r="A15" s="1" t="s">
        <v>59</v>
      </c>
      <c r="C15" s="1">
        <f>AVERAGE(C10:C14)</f>
        <v>0.93208100488958878</v>
      </c>
      <c r="D15" s="1">
        <f>AVERAGE(D10:D14)</f>
        <v>63.093732725519999</v>
      </c>
      <c r="E15" s="1">
        <f>AVERAGE(E10:E14)</f>
        <v>9.4499999999999993</v>
      </c>
      <c r="F15" s="1">
        <f>AVERAGE(F10:F14)</f>
        <v>-0.20626727447999968</v>
      </c>
      <c r="G15" s="1">
        <f t="shared" ref="G15:J15" si="0">AVERAGE(G10:G14)</f>
        <v>0.2</v>
      </c>
      <c r="H15" s="1">
        <f t="shared" si="0"/>
        <v>6.0065282705057398E-5</v>
      </c>
      <c r="I15" s="1">
        <f t="shared" si="0"/>
        <v>-0.14632538328000919</v>
      </c>
      <c r="J15" s="1">
        <f t="shared" si="0"/>
        <v>-0.05</v>
      </c>
    </row>
    <row r="16" spans="1:16" x14ac:dyDescent="0.3">
      <c r="A16" s="1" t="s">
        <v>60</v>
      </c>
      <c r="C16" s="1">
        <f>_xlfn.STDEV.S(C10:C14)</f>
        <v>6.5881206351459616E-5</v>
      </c>
      <c r="D16" s="1">
        <f>_xlfn.STDEV.S(D10:D14)</f>
        <v>0.18672715429108896</v>
      </c>
      <c r="E16" s="1">
        <f>_xlfn.STDEV.S(E10:E14)</f>
        <v>0.11180339887498948</v>
      </c>
      <c r="F16" s="1">
        <f>_xlfn.STDEV.S(F10:F14)</f>
        <v>0.18672715429108894</v>
      </c>
      <c r="G16" s="1">
        <f t="shared" ref="G16:J16" si="1">_xlfn.STDEV.S(G10:G14)</f>
        <v>0.11180339887498947</v>
      </c>
      <c r="H16" s="1">
        <f t="shared" si="1"/>
        <v>6.5881206351459616E-5</v>
      </c>
      <c r="I16" s="1">
        <f t="shared" si="1"/>
        <v>0.18672715429108896</v>
      </c>
      <c r="J16" s="1">
        <f t="shared" si="1"/>
        <v>0.11180339887498948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AD85D-28E3-42A7-9E6A-059F37E24412}">
  <dimension ref="A1:W32"/>
  <sheetViews>
    <sheetView topLeftCell="A10" zoomScaleNormal="100" workbookViewId="0">
      <selection activeCell="C14" sqref="C14:F14"/>
    </sheetView>
  </sheetViews>
  <sheetFormatPr defaultColWidth="9.109375" defaultRowHeight="14.4" x14ac:dyDescent="0.3"/>
  <cols>
    <col min="1" max="3" width="9.109375" style="1"/>
    <col min="4" max="4" width="12" style="1" bestFit="1" customWidth="1"/>
    <col min="5" max="5" width="14.5546875" style="1" customWidth="1"/>
    <col min="6" max="6" width="12" style="1" customWidth="1"/>
    <col min="7" max="7" width="11.109375" style="1" customWidth="1"/>
    <col min="8" max="8" width="10.6640625" style="1" customWidth="1"/>
    <col min="9" max="9" width="10" style="1" customWidth="1"/>
    <col min="10" max="10" width="11.5546875" style="1" customWidth="1"/>
    <col min="11" max="11" width="13" style="1" customWidth="1"/>
    <col min="12" max="13" width="14" style="1" customWidth="1"/>
    <col min="14" max="14" width="11.33203125" style="1" customWidth="1"/>
    <col min="15" max="18" width="9.109375" style="1"/>
    <col min="19" max="19" width="10" style="1" customWidth="1"/>
    <col min="20" max="20" width="9.109375" style="1"/>
    <col min="21" max="21" width="11.109375" style="1" customWidth="1"/>
    <col min="22" max="22" width="11.5546875" style="1" customWidth="1"/>
    <col min="23" max="23" width="14.33203125" style="1" customWidth="1"/>
    <col min="24" max="24" width="9.109375" style="1"/>
    <col min="25" max="26" width="12.33203125" style="1" customWidth="1"/>
    <col min="27" max="16384" width="9.109375" style="1"/>
  </cols>
  <sheetData>
    <row r="1" spans="1:18" x14ac:dyDescent="0.3">
      <c r="A1" s="1" t="s">
        <v>90</v>
      </c>
      <c r="B1" s="1">
        <v>1.5</v>
      </c>
      <c r="C1" s="1" t="s">
        <v>91</v>
      </c>
      <c r="D1" s="1" t="s">
        <v>92</v>
      </c>
      <c r="E1" s="1" t="s">
        <v>93</v>
      </c>
      <c r="F1" s="1" t="s">
        <v>94</v>
      </c>
    </row>
    <row r="2" spans="1:18" x14ac:dyDescent="0.3">
      <c r="B2" s="1" t="s">
        <v>5</v>
      </c>
      <c r="C2" s="1">
        <v>0.4</v>
      </c>
      <c r="D2" s="1">
        <v>0.5</v>
      </c>
      <c r="E2" s="1">
        <v>0.6</v>
      </c>
      <c r="F2" s="1">
        <v>0.75</v>
      </c>
    </row>
    <row r="3" spans="1:18" x14ac:dyDescent="0.3">
      <c r="A3" s="1" t="s">
        <v>95</v>
      </c>
      <c r="B3" s="1">
        <v>1.5</v>
      </c>
      <c r="C3" s="1" t="s">
        <v>32</v>
      </c>
      <c r="D3" s="1" t="s">
        <v>33</v>
      </c>
      <c r="E3" s="1" t="s">
        <v>34</v>
      </c>
      <c r="F3" s="1" t="s">
        <v>35</v>
      </c>
    </row>
    <row r="4" spans="1:18" x14ac:dyDescent="0.3">
      <c r="A4" s="1" t="s">
        <v>96</v>
      </c>
      <c r="B4" s="1">
        <v>2</v>
      </c>
      <c r="C4" s="1" t="s">
        <v>36</v>
      </c>
      <c r="D4" s="1" t="s">
        <v>37</v>
      </c>
      <c r="E4" s="1" t="s">
        <v>38</v>
      </c>
      <c r="F4" s="1" t="s">
        <v>39</v>
      </c>
    </row>
    <row r="5" spans="1:18" x14ac:dyDescent="0.3">
      <c r="A5" s="1" t="s">
        <v>97</v>
      </c>
      <c r="B5" s="1">
        <v>2.5</v>
      </c>
      <c r="C5" s="8" t="s">
        <v>40</v>
      </c>
      <c r="D5" s="1" t="s">
        <v>41</v>
      </c>
      <c r="E5" s="2" t="s">
        <v>42</v>
      </c>
      <c r="F5" s="1" t="s">
        <v>43</v>
      </c>
    </row>
    <row r="10" spans="1:18" x14ac:dyDescent="0.3">
      <c r="A10" s="1" t="s">
        <v>98</v>
      </c>
      <c r="B10" s="1">
        <v>2</v>
      </c>
      <c r="C10" s="19" t="s">
        <v>4</v>
      </c>
      <c r="D10" s="19" t="s">
        <v>3</v>
      </c>
      <c r="E10" s="19" t="s">
        <v>2</v>
      </c>
      <c r="F10" s="19" t="s">
        <v>1</v>
      </c>
    </row>
    <row r="11" spans="1:18" x14ac:dyDescent="0.3">
      <c r="B11" s="1" t="s">
        <v>5</v>
      </c>
      <c r="C11" s="1">
        <v>0.4</v>
      </c>
      <c r="D11" s="1">
        <v>0.5</v>
      </c>
      <c r="E11" s="1">
        <v>0.6</v>
      </c>
      <c r="F11" s="1">
        <v>0.75</v>
      </c>
    </row>
    <row r="12" spans="1:18" x14ac:dyDescent="0.3">
      <c r="A12" s="19" t="s">
        <v>122</v>
      </c>
      <c r="B12" s="1">
        <v>1.5</v>
      </c>
      <c r="C12" s="19" t="s">
        <v>132</v>
      </c>
      <c r="D12" s="19" t="s">
        <v>133</v>
      </c>
      <c r="E12" s="19" t="s">
        <v>136</v>
      </c>
      <c r="F12" s="19" t="s">
        <v>137</v>
      </c>
    </row>
    <row r="13" spans="1:18" x14ac:dyDescent="0.3">
      <c r="A13" s="19" t="s">
        <v>6</v>
      </c>
      <c r="B13" s="1">
        <v>2</v>
      </c>
      <c r="C13" s="19" t="s">
        <v>134</v>
      </c>
      <c r="D13" s="19" t="s">
        <v>138</v>
      </c>
      <c r="E13" s="19" t="s">
        <v>139</v>
      </c>
      <c r="F13" s="19" t="s">
        <v>140</v>
      </c>
    </row>
    <row r="14" spans="1:18" x14ac:dyDescent="0.3">
      <c r="A14" s="19" t="s">
        <v>79</v>
      </c>
      <c r="B14" s="1">
        <v>2.5</v>
      </c>
      <c r="C14" s="19" t="s">
        <v>135</v>
      </c>
      <c r="D14" s="19" t="s">
        <v>141</v>
      </c>
      <c r="E14" s="19" t="s">
        <v>142</v>
      </c>
      <c r="F14" s="19" t="s">
        <v>143</v>
      </c>
    </row>
    <row r="16" spans="1:18" ht="28.8" x14ac:dyDescent="0.3">
      <c r="A16" s="3" t="s">
        <v>52</v>
      </c>
      <c r="C16" s="1">
        <v>0.93202093960688381</v>
      </c>
      <c r="D16" s="1">
        <v>63.240058108800007</v>
      </c>
      <c r="E16" s="1">
        <v>9.5</v>
      </c>
      <c r="G16" s="10"/>
      <c r="H16" s="10" t="s">
        <v>85</v>
      </c>
      <c r="I16" s="13">
        <v>0.93293792904191375</v>
      </c>
      <c r="J16" s="13">
        <v>62.285958730799997</v>
      </c>
      <c r="K16" s="13">
        <v>9.5</v>
      </c>
      <c r="L16" s="10"/>
      <c r="M16" s="10"/>
      <c r="O16" s="17" t="s">
        <v>119</v>
      </c>
      <c r="P16" s="1">
        <v>0.93254098675312436</v>
      </c>
      <c r="Q16" s="1">
        <v>63.037481558399996</v>
      </c>
      <c r="R16" s="1">
        <v>9.5</v>
      </c>
    </row>
    <row r="17" spans="1:23" ht="64.5" customHeight="1" x14ac:dyDescent="0.3">
      <c r="A17" s="3"/>
      <c r="B17" s="1" t="s">
        <v>53</v>
      </c>
      <c r="C17" s="1" t="s">
        <v>54</v>
      </c>
      <c r="D17" s="3" t="s">
        <v>120</v>
      </c>
      <c r="E17" s="6" t="s">
        <v>88</v>
      </c>
      <c r="F17" s="6" t="s">
        <v>89</v>
      </c>
      <c r="G17" s="3" t="s">
        <v>55</v>
      </c>
      <c r="H17" s="3" t="s">
        <v>56</v>
      </c>
      <c r="I17" s="3" t="s">
        <v>121</v>
      </c>
      <c r="J17" s="3" t="s">
        <v>86</v>
      </c>
      <c r="K17" s="3" t="s">
        <v>87</v>
      </c>
      <c r="L17" s="6"/>
      <c r="M17" s="6" t="s">
        <v>99</v>
      </c>
      <c r="N17" s="7" t="s">
        <v>53</v>
      </c>
      <c r="O17" s="7" t="s">
        <v>54</v>
      </c>
      <c r="P17" s="6" t="s">
        <v>120</v>
      </c>
      <c r="Q17" s="6" t="s">
        <v>88</v>
      </c>
      <c r="R17" s="6" t="s">
        <v>89</v>
      </c>
      <c r="S17" s="6" t="s">
        <v>55</v>
      </c>
      <c r="T17" s="6" t="s">
        <v>56</v>
      </c>
      <c r="U17" s="6" t="s">
        <v>121</v>
      </c>
      <c r="V17" s="6" t="s">
        <v>86</v>
      </c>
      <c r="W17" s="6" t="s">
        <v>87</v>
      </c>
    </row>
    <row r="18" spans="1:23" x14ac:dyDescent="0.3">
      <c r="A18" s="1" t="s">
        <v>32</v>
      </c>
      <c r="B18" s="1">
        <v>1.5</v>
      </c>
      <c r="C18" s="1">
        <v>0.4</v>
      </c>
      <c r="D18" s="1">
        <v>0.93178173098555073</v>
      </c>
      <c r="E18" s="12">
        <v>62.41256907479999</v>
      </c>
      <c r="F18" s="12">
        <v>9.5</v>
      </c>
      <c r="G18" s="1">
        <v>-0.88743092520000744</v>
      </c>
      <c r="H18" s="1">
        <v>0.25</v>
      </c>
      <c r="I18" s="1">
        <f t="shared" ref="I18:I29" si="0">D18-$C$16</f>
        <v>-2.3920862133308685E-4</v>
      </c>
      <c r="J18" s="1">
        <f t="shared" ref="J18:J29" si="1">E18-$D$16</f>
        <v>-0.82748903400001694</v>
      </c>
      <c r="K18" s="1">
        <f t="shared" ref="K18:K29" si="2">F18-$E$16</f>
        <v>0</v>
      </c>
      <c r="L18" s="9"/>
      <c r="M18" s="7" t="s">
        <v>65</v>
      </c>
      <c r="N18" s="7">
        <v>1.5</v>
      </c>
      <c r="O18" s="7">
        <v>0.4</v>
      </c>
      <c r="P18" s="7">
        <v>0.9318550314649543</v>
      </c>
      <c r="Q18" s="12">
        <v>62.156635307999991</v>
      </c>
      <c r="R18" s="12">
        <v>9.5</v>
      </c>
      <c r="S18" s="7">
        <v>-1.1433646920000058</v>
      </c>
      <c r="T18" s="7">
        <v>0.25</v>
      </c>
      <c r="U18" s="7">
        <f t="shared" ref="U18:U29" si="3">P18-$P$16</f>
        <v>-6.8595528817005924E-4</v>
      </c>
      <c r="V18" s="7">
        <f t="shared" ref="V18:V29" si="4">Q18-$Q$16</f>
        <v>-0.88084625040000475</v>
      </c>
      <c r="W18" s="7">
        <f t="shared" ref="W18:W29" si="5">R18-$R$16</f>
        <v>0</v>
      </c>
    </row>
    <row r="19" spans="1:23" x14ac:dyDescent="0.3">
      <c r="A19" s="1" t="s">
        <v>33</v>
      </c>
      <c r="B19" s="1">
        <v>1.5</v>
      </c>
      <c r="C19" s="1">
        <v>0.5</v>
      </c>
      <c r="D19" s="1">
        <v>0.93194344637455717</v>
      </c>
      <c r="E19" s="12">
        <v>62.349263902799997</v>
      </c>
      <c r="F19" s="12">
        <v>9.5</v>
      </c>
      <c r="G19" s="1">
        <v>-0.95073609720000007</v>
      </c>
      <c r="H19" s="1">
        <v>0.25</v>
      </c>
      <c r="I19" s="1">
        <f t="shared" si="0"/>
        <v>-7.7493232326641959E-5</v>
      </c>
      <c r="J19" s="1">
        <f t="shared" si="1"/>
        <v>-0.89079420600000958</v>
      </c>
      <c r="K19" s="1">
        <f t="shared" si="2"/>
        <v>0</v>
      </c>
      <c r="L19" s="9"/>
      <c r="M19" s="7" t="s">
        <v>66</v>
      </c>
      <c r="N19" s="7">
        <v>1.5</v>
      </c>
      <c r="O19" s="7">
        <v>0.5</v>
      </c>
      <c r="P19" s="7">
        <v>0.93211964572734762</v>
      </c>
      <c r="Q19" s="12">
        <v>62.333889789600008</v>
      </c>
      <c r="R19" s="12">
        <v>9.5</v>
      </c>
      <c r="S19" s="7">
        <v>-0.96611021039998946</v>
      </c>
      <c r="T19" s="7">
        <v>0.25</v>
      </c>
      <c r="U19" s="7">
        <f t="shared" si="3"/>
        <v>-4.213410257767336E-4</v>
      </c>
      <c r="V19" s="7">
        <f t="shared" si="4"/>
        <v>-0.70359176879998842</v>
      </c>
      <c r="W19" s="7">
        <f t="shared" si="5"/>
        <v>0</v>
      </c>
    </row>
    <row r="20" spans="1:23" x14ac:dyDescent="0.3">
      <c r="A20" s="1" t="s">
        <v>34</v>
      </c>
      <c r="B20" s="1">
        <v>1.5</v>
      </c>
      <c r="C20" s="1">
        <v>0.6</v>
      </c>
      <c r="D20" s="1">
        <v>0.93191670892383249</v>
      </c>
      <c r="E20" s="12">
        <v>62.633232817200003</v>
      </c>
      <c r="F20" s="12">
        <v>9.5</v>
      </c>
      <c r="G20" s="1">
        <v>-0.66676718279999392</v>
      </c>
      <c r="H20" s="1">
        <v>0.25</v>
      </c>
      <c r="I20" s="1">
        <f t="shared" si="0"/>
        <v>-1.0423068305132066E-4</v>
      </c>
      <c r="J20" s="1">
        <f t="shared" si="1"/>
        <v>-0.60682529160000342</v>
      </c>
      <c r="K20" s="1">
        <f t="shared" si="2"/>
        <v>0</v>
      </c>
      <c r="L20" s="9"/>
      <c r="M20" s="7" t="s">
        <v>67</v>
      </c>
      <c r="N20" s="7">
        <v>1.5</v>
      </c>
      <c r="O20" s="7">
        <v>0.6</v>
      </c>
      <c r="P20" s="7">
        <v>0.93204859052352296</v>
      </c>
      <c r="Q20" s="12">
        <v>62.671215920400002</v>
      </c>
      <c r="R20" s="12">
        <v>9.5</v>
      </c>
      <c r="S20" s="7">
        <v>-0.62878407959999549</v>
      </c>
      <c r="T20" s="7">
        <v>0.25</v>
      </c>
      <c r="U20" s="7">
        <f t="shared" si="3"/>
        <v>-4.923962296013995E-4</v>
      </c>
      <c r="V20" s="7">
        <f t="shared" si="4"/>
        <v>-0.36626563799999445</v>
      </c>
      <c r="W20" s="7">
        <f t="shared" si="5"/>
        <v>0</v>
      </c>
    </row>
    <row r="21" spans="1:23" x14ac:dyDescent="0.3">
      <c r="A21" s="1" t="s">
        <v>35</v>
      </c>
      <c r="B21" s="1">
        <v>1.5</v>
      </c>
      <c r="C21" s="1">
        <v>0.75</v>
      </c>
      <c r="D21" s="1">
        <v>0.93198470831041202</v>
      </c>
      <c r="E21" s="12">
        <v>62.804156781600007</v>
      </c>
      <c r="F21" s="12">
        <v>9.5</v>
      </c>
      <c r="G21" s="1">
        <v>-0.49584321839999035</v>
      </c>
      <c r="H21" s="1">
        <v>0.25</v>
      </c>
      <c r="I21" s="1">
        <f t="shared" si="0"/>
        <v>-3.6231296471789243E-5</v>
      </c>
      <c r="J21" s="1">
        <f t="shared" si="1"/>
        <v>-0.43590132719999986</v>
      </c>
      <c r="K21" s="1">
        <f t="shared" si="2"/>
        <v>0</v>
      </c>
      <c r="L21" s="9"/>
      <c r="M21" s="7" t="s">
        <v>68</v>
      </c>
      <c r="N21" s="7">
        <v>1.5</v>
      </c>
      <c r="O21" s="7">
        <v>0.75</v>
      </c>
      <c r="P21" s="7">
        <v>0.93219754898883278</v>
      </c>
      <c r="Q21" s="12">
        <v>62.702868506399994</v>
      </c>
      <c r="R21" s="12">
        <v>9.5</v>
      </c>
      <c r="S21" s="7">
        <v>-0.59713149360000273</v>
      </c>
      <c r="T21" s="7">
        <v>0.25</v>
      </c>
      <c r="U21" s="7">
        <f t="shared" si="3"/>
        <v>-3.4343776429157646E-4</v>
      </c>
      <c r="V21" s="7">
        <f t="shared" si="4"/>
        <v>-0.33461305200000169</v>
      </c>
      <c r="W21" s="7">
        <f t="shared" si="5"/>
        <v>0</v>
      </c>
    </row>
    <row r="22" spans="1:23" x14ac:dyDescent="0.3">
      <c r="A22" s="1" t="s">
        <v>36</v>
      </c>
      <c r="B22" s="1">
        <v>2</v>
      </c>
      <c r="C22" s="1">
        <v>0.4</v>
      </c>
      <c r="D22" s="1">
        <v>0.93182015267160212</v>
      </c>
      <c r="E22" s="12">
        <v>62.2118012436</v>
      </c>
      <c r="F22" s="12">
        <v>9.5</v>
      </c>
      <c r="G22" s="1">
        <v>-1.0881987563999971</v>
      </c>
      <c r="H22" s="1">
        <v>0.25</v>
      </c>
      <c r="I22" s="1">
        <f t="shared" si="0"/>
        <v>-2.0078693528169378E-4</v>
      </c>
      <c r="J22" s="1">
        <f t="shared" si="1"/>
        <v>-1.0282568652000066</v>
      </c>
      <c r="K22" s="1">
        <f t="shared" si="2"/>
        <v>0</v>
      </c>
      <c r="L22" s="9"/>
      <c r="M22" s="7" t="s">
        <v>70</v>
      </c>
      <c r="N22" s="7">
        <v>2</v>
      </c>
      <c r="O22" s="7">
        <v>0.4</v>
      </c>
      <c r="P22" s="7">
        <v>0.93217495584869614</v>
      </c>
      <c r="Q22" s="12">
        <v>61.975763388000004</v>
      </c>
      <c r="R22" s="12">
        <v>9.5</v>
      </c>
      <c r="S22" s="7">
        <v>-1.3242366119999929</v>
      </c>
      <c r="T22" s="7">
        <v>0.25</v>
      </c>
      <c r="U22" s="7">
        <f t="shared" si="3"/>
        <v>-3.6603090442821618E-4</v>
      </c>
      <c r="V22" s="7">
        <f t="shared" si="4"/>
        <v>-1.0617181703999918</v>
      </c>
      <c r="W22" s="7">
        <f t="shared" si="5"/>
        <v>0</v>
      </c>
    </row>
    <row r="23" spans="1:23" x14ac:dyDescent="0.3">
      <c r="A23" s="1" t="s">
        <v>37</v>
      </c>
      <c r="B23" s="1">
        <v>2</v>
      </c>
      <c r="C23" s="1">
        <v>0.5</v>
      </c>
      <c r="D23" s="1">
        <v>0.9319813525105205</v>
      </c>
      <c r="E23" s="12">
        <v>62.316706957199997</v>
      </c>
      <c r="F23" s="12">
        <v>9.5</v>
      </c>
      <c r="G23" s="1">
        <v>-0.98329304279999974</v>
      </c>
      <c r="H23" s="1">
        <v>0.25</v>
      </c>
      <c r="I23" s="1">
        <f t="shared" si="0"/>
        <v>-3.9587096363313812E-5</v>
      </c>
      <c r="J23" s="1">
        <f t="shared" si="1"/>
        <v>-0.92335115160000925</v>
      </c>
      <c r="K23" s="1">
        <f t="shared" si="2"/>
        <v>0</v>
      </c>
      <c r="L23" s="9"/>
      <c r="M23" s="7" t="s">
        <v>71</v>
      </c>
      <c r="N23" s="7">
        <v>2</v>
      </c>
      <c r="O23" s="7">
        <v>0.5</v>
      </c>
      <c r="P23" s="7">
        <v>0.93223459926213814</v>
      </c>
      <c r="Q23" s="12">
        <v>62.108704249199995</v>
      </c>
      <c r="R23" s="12">
        <v>9.5</v>
      </c>
      <c r="S23" s="7">
        <v>-1.1912957508000019</v>
      </c>
      <c r="T23" s="7">
        <v>0.25</v>
      </c>
      <c r="U23" s="7">
        <f t="shared" si="3"/>
        <v>-3.0638749098621521E-4</v>
      </c>
      <c r="V23" s="7">
        <f t="shared" si="4"/>
        <v>-0.9287773092000009</v>
      </c>
      <c r="W23" s="7">
        <f t="shared" si="5"/>
        <v>0</v>
      </c>
    </row>
    <row r="24" spans="1:23" x14ac:dyDescent="0.3">
      <c r="A24" s="1" t="s">
        <v>38</v>
      </c>
      <c r="B24" s="1">
        <v>2</v>
      </c>
      <c r="C24" s="1">
        <v>0.6</v>
      </c>
      <c r="D24" s="1">
        <v>0.93211996269463515</v>
      </c>
      <c r="E24" s="12">
        <v>62.535561980399997</v>
      </c>
      <c r="F24" s="12">
        <v>9.5</v>
      </c>
      <c r="G24" s="1">
        <v>-0.76443801960000002</v>
      </c>
      <c r="H24" s="1">
        <v>0.25</v>
      </c>
      <c r="I24" s="1">
        <f t="shared" si="0"/>
        <v>9.9023087751337613E-5</v>
      </c>
      <c r="J24" s="1">
        <f t="shared" si="1"/>
        <v>-0.70449612840000952</v>
      </c>
      <c r="K24" s="1">
        <f t="shared" si="2"/>
        <v>0</v>
      </c>
      <c r="L24" s="9"/>
      <c r="M24" s="7" t="s">
        <v>72</v>
      </c>
      <c r="N24" s="7">
        <v>2</v>
      </c>
      <c r="O24" s="7">
        <v>0.6</v>
      </c>
      <c r="P24" s="7">
        <v>0.93217125871653483</v>
      </c>
      <c r="Q24" s="12">
        <v>62.7110077428</v>
      </c>
      <c r="R24" s="12">
        <v>9.5</v>
      </c>
      <c r="S24" s="7">
        <v>-0.58899225719999748</v>
      </c>
      <c r="T24" s="7">
        <v>0.25</v>
      </c>
      <c r="U24" s="7">
        <f t="shared" si="3"/>
        <v>-3.697280365895228E-4</v>
      </c>
      <c r="V24" s="7">
        <f t="shared" si="4"/>
        <v>-0.32647381559999644</v>
      </c>
      <c r="W24" s="7">
        <f t="shared" si="5"/>
        <v>0</v>
      </c>
    </row>
    <row r="25" spans="1:23" x14ac:dyDescent="0.3">
      <c r="A25" s="1" t="s">
        <v>39</v>
      </c>
      <c r="B25" s="1">
        <v>2</v>
      </c>
      <c r="C25" s="1">
        <v>0.75</v>
      </c>
      <c r="D25" s="1">
        <v>0.93210189827151302</v>
      </c>
      <c r="E25" s="12">
        <v>62.956993554</v>
      </c>
      <c r="F25" s="12">
        <v>9.5</v>
      </c>
      <c r="G25" s="1">
        <v>-0.34300644599999686</v>
      </c>
      <c r="H25" s="1">
        <v>0.25</v>
      </c>
      <c r="I25" s="1">
        <f t="shared" si="0"/>
        <v>8.0958664629204868E-5</v>
      </c>
      <c r="J25" s="1">
        <f t="shared" si="1"/>
        <v>-0.28306455480000636</v>
      </c>
      <c r="K25" s="1">
        <f t="shared" si="2"/>
        <v>0</v>
      </c>
      <c r="L25" s="9"/>
      <c r="M25" s="7" t="s">
        <v>73</v>
      </c>
      <c r="N25" s="7">
        <v>2</v>
      </c>
      <c r="O25" s="7">
        <v>0.75</v>
      </c>
      <c r="P25" s="7">
        <v>0.93248787872615413</v>
      </c>
      <c r="Q25" s="12">
        <v>62.829478850400001</v>
      </c>
      <c r="R25" s="12">
        <v>9.5</v>
      </c>
      <c r="S25" s="7">
        <v>-0.47052114959999614</v>
      </c>
      <c r="T25" s="7">
        <v>0.25</v>
      </c>
      <c r="U25" s="7">
        <f t="shared" si="3"/>
        <v>-5.3108026970227762E-5</v>
      </c>
      <c r="V25" s="7">
        <f t="shared" si="4"/>
        <v>-0.2080027079999951</v>
      </c>
      <c r="W25" s="7">
        <f t="shared" si="5"/>
        <v>0</v>
      </c>
    </row>
    <row r="26" spans="1:23" x14ac:dyDescent="0.3">
      <c r="A26" s="1" t="s">
        <v>40</v>
      </c>
      <c r="B26" s="1">
        <v>2.5</v>
      </c>
      <c r="C26" s="1">
        <v>0.4</v>
      </c>
      <c r="D26" s="1">
        <v>0.93188090901282572</v>
      </c>
      <c r="E26" s="12">
        <v>61.992946220399993</v>
      </c>
      <c r="F26" s="12">
        <v>9.5</v>
      </c>
      <c r="G26" s="1">
        <v>-1.3070537796000039</v>
      </c>
      <c r="H26" s="1">
        <v>0.25</v>
      </c>
      <c r="I26" s="1">
        <f t="shared" si="0"/>
        <v>-1.400305940580937E-4</v>
      </c>
      <c r="J26" s="1">
        <f t="shared" si="1"/>
        <v>-1.2471118884000134</v>
      </c>
      <c r="K26" s="1">
        <f t="shared" si="2"/>
        <v>0</v>
      </c>
      <c r="L26" s="9"/>
      <c r="M26" s="7" t="s">
        <v>75</v>
      </c>
      <c r="N26" s="7">
        <v>2.5</v>
      </c>
      <c r="O26" s="7">
        <v>0.4</v>
      </c>
      <c r="P26" s="7">
        <v>0.93226427491217578</v>
      </c>
      <c r="Q26" s="12">
        <v>61.986615703199995</v>
      </c>
      <c r="R26" s="12">
        <v>9.75</v>
      </c>
      <c r="S26" s="7">
        <v>-1.3133842968000025</v>
      </c>
      <c r="T26" s="7">
        <v>0.5</v>
      </c>
      <c r="U26" s="7">
        <f t="shared" si="3"/>
        <v>-2.767118409485736E-4</v>
      </c>
      <c r="V26" s="7">
        <f t="shared" si="4"/>
        <v>-1.0508658552000014</v>
      </c>
      <c r="W26" s="7">
        <f t="shared" si="5"/>
        <v>0.25</v>
      </c>
    </row>
    <row r="27" spans="1:23" x14ac:dyDescent="0.3">
      <c r="A27" s="1" t="s">
        <v>41</v>
      </c>
      <c r="B27" s="1">
        <v>2.5</v>
      </c>
      <c r="C27" s="1">
        <v>0.5</v>
      </c>
      <c r="D27" s="1">
        <v>0.93213746765333882</v>
      </c>
      <c r="E27" s="12">
        <v>62.584397398800007</v>
      </c>
      <c r="F27" s="12">
        <v>9.5</v>
      </c>
      <c r="G27" s="1">
        <v>-0.71560260119998986</v>
      </c>
      <c r="H27" s="1">
        <v>0.25</v>
      </c>
      <c r="I27" s="1">
        <f t="shared" si="0"/>
        <v>1.1652804645501114E-4</v>
      </c>
      <c r="J27" s="1">
        <f t="shared" si="1"/>
        <v>-0.65566070999999937</v>
      </c>
      <c r="K27" s="1">
        <f t="shared" si="2"/>
        <v>0</v>
      </c>
      <c r="L27" s="9"/>
      <c r="M27" s="7" t="s">
        <v>76</v>
      </c>
      <c r="N27" s="7">
        <v>2.5</v>
      </c>
      <c r="O27" s="7">
        <v>0.5</v>
      </c>
      <c r="P27" s="7">
        <v>0.93228312629274102</v>
      </c>
      <c r="Q27" s="12">
        <v>62.398099321200007</v>
      </c>
      <c r="R27" s="12">
        <v>9.5</v>
      </c>
      <c r="S27" s="7">
        <v>-0.90190067879998992</v>
      </c>
      <c r="T27" s="7">
        <v>0.25</v>
      </c>
      <c r="U27" s="7">
        <f t="shared" si="3"/>
        <v>-2.5786046038334121E-4</v>
      </c>
      <c r="V27" s="7">
        <f t="shared" si="4"/>
        <v>-0.63938223719998888</v>
      </c>
      <c r="W27" s="7">
        <f t="shared" si="5"/>
        <v>0</v>
      </c>
    </row>
    <row r="28" spans="1:23" x14ac:dyDescent="0.3">
      <c r="A28" s="2" t="s">
        <v>42</v>
      </c>
      <c r="B28" s="2">
        <v>2.5</v>
      </c>
      <c r="C28" s="2">
        <v>0.6</v>
      </c>
      <c r="D28" s="2">
        <v>0.93231790422519012</v>
      </c>
      <c r="E28" s="16">
        <v>62.509335551999996</v>
      </c>
      <c r="F28" s="16">
        <v>9.5</v>
      </c>
      <c r="G28" s="2">
        <v>-0.79066444800000113</v>
      </c>
      <c r="H28" s="2">
        <v>0.25</v>
      </c>
      <c r="I28" s="2">
        <f t="shared" si="0"/>
        <v>2.9696461830630572E-4</v>
      </c>
      <c r="J28" s="2">
        <f t="shared" si="1"/>
        <v>-0.73072255680001064</v>
      </c>
      <c r="K28" s="1">
        <f t="shared" si="2"/>
        <v>0</v>
      </c>
      <c r="L28" s="9"/>
      <c r="M28" s="7" t="s">
        <v>77</v>
      </c>
      <c r="N28" s="7">
        <v>2.5</v>
      </c>
      <c r="O28" s="7">
        <v>0.6</v>
      </c>
      <c r="P28" s="7">
        <v>0.9323305104793389</v>
      </c>
      <c r="Q28" s="12">
        <v>62.674833358800001</v>
      </c>
      <c r="R28" s="12">
        <v>9.5</v>
      </c>
      <c r="S28" s="7">
        <v>-0.62516664119999632</v>
      </c>
      <c r="T28" s="7">
        <v>0.25</v>
      </c>
      <c r="U28" s="7">
        <f t="shared" si="3"/>
        <v>-2.1047627378545375E-4</v>
      </c>
      <c r="V28" s="7">
        <f t="shared" si="4"/>
        <v>-0.36264819959999528</v>
      </c>
      <c r="W28" s="7">
        <f t="shared" si="5"/>
        <v>0</v>
      </c>
    </row>
    <row r="29" spans="1:23" x14ac:dyDescent="0.3">
      <c r="A29" s="1" t="s">
        <v>43</v>
      </c>
      <c r="B29" s="1">
        <v>2.5</v>
      </c>
      <c r="C29" s="1">
        <v>0.75</v>
      </c>
      <c r="D29" s="1">
        <v>0.93240660455524504</v>
      </c>
      <c r="E29" s="10">
        <v>62.805965500800006</v>
      </c>
      <c r="F29" s="10">
        <v>9.5</v>
      </c>
      <c r="G29" s="1">
        <v>-0.49403449919999076</v>
      </c>
      <c r="H29" s="1">
        <v>0.25</v>
      </c>
      <c r="I29" s="1">
        <f t="shared" si="0"/>
        <v>3.8566494836123066E-4</v>
      </c>
      <c r="J29" s="1">
        <f t="shared" si="1"/>
        <v>-0.43409260800000027</v>
      </c>
      <c r="K29" s="1">
        <f t="shared" si="2"/>
        <v>0</v>
      </c>
      <c r="L29" s="9"/>
      <c r="M29" s="7" t="s">
        <v>78</v>
      </c>
      <c r="N29" s="7">
        <v>2.5</v>
      </c>
      <c r="O29" s="7">
        <v>0.75</v>
      </c>
      <c r="P29" s="7">
        <v>0.93249685839936836</v>
      </c>
      <c r="Q29" s="12">
        <v>62.921723529600001</v>
      </c>
      <c r="R29" s="12">
        <v>9.5</v>
      </c>
      <c r="S29" s="7">
        <v>-0.3782764703999959</v>
      </c>
      <c r="T29" s="7">
        <v>0.25</v>
      </c>
      <c r="U29" s="7">
        <f t="shared" si="3"/>
        <v>-4.4128353756001104E-5</v>
      </c>
      <c r="V29" s="7">
        <f t="shared" si="4"/>
        <v>-0.11575802879999486</v>
      </c>
      <c r="W29" s="7">
        <f t="shared" si="5"/>
        <v>0</v>
      </c>
    </row>
    <row r="30" spans="1:23" x14ac:dyDescent="0.3">
      <c r="A30" s="1" t="s">
        <v>59</v>
      </c>
      <c r="D30" s="1">
        <f>AVERAGE(D18:D29)</f>
        <v>0.9320327371824354</v>
      </c>
      <c r="E30" s="1">
        <f>AVERAGE(E18:E29)</f>
        <v>62.509410915300002</v>
      </c>
      <c r="F30" s="1">
        <f>AVERAGE(F18:F29)</f>
        <v>9.5</v>
      </c>
      <c r="G30" s="1">
        <f t="shared" ref="G30:K30" si="6">AVERAGE(G18:G29)</f>
        <v>-0.79058908469999756</v>
      </c>
      <c r="H30" s="1">
        <f t="shared" si="6"/>
        <v>0.25</v>
      </c>
      <c r="I30" s="1">
        <f t="shared" si="6"/>
        <v>1.1797575551429166E-5</v>
      </c>
      <c r="J30" s="1">
        <f t="shared" si="6"/>
        <v>-0.73064719350000706</v>
      </c>
      <c r="K30" s="1">
        <f t="shared" si="6"/>
        <v>0</v>
      </c>
      <c r="L30" s="7"/>
      <c r="M30" s="7" t="s">
        <v>59</v>
      </c>
      <c r="N30" s="7"/>
      <c r="O30" s="7"/>
      <c r="P30" s="7">
        <f>AVERAGE(P18:P29)</f>
        <v>0.9322220232784838</v>
      </c>
      <c r="Q30" s="12">
        <f>AVERAGE(Q18:Q29)</f>
        <v>62.455902972299988</v>
      </c>
      <c r="R30" s="12">
        <f>AVERAGE(R18:R29)</f>
        <v>9.5208333333333339</v>
      </c>
      <c r="S30" s="7">
        <f t="shared" ref="S30:W30" si="7">AVERAGE(S18:S29)</f>
        <v>-0.84409702769999717</v>
      </c>
      <c r="T30" s="7">
        <f t="shared" si="7"/>
        <v>0.27083333333333331</v>
      </c>
      <c r="U30" s="7">
        <f t="shared" si="7"/>
        <v>-3.1896347464061003E-4</v>
      </c>
      <c r="V30" s="7">
        <f t="shared" si="7"/>
        <v>-0.58157858609999613</v>
      </c>
      <c r="W30" s="7">
        <f t="shared" si="7"/>
        <v>2.0833333333333332E-2</v>
      </c>
    </row>
    <row r="31" spans="1:23" x14ac:dyDescent="0.3">
      <c r="A31" s="1" t="s">
        <v>60</v>
      </c>
      <c r="D31" s="1">
        <f>_xlfn.STDEV.S(D18:D29)</f>
        <v>1.9118950924790196E-4</v>
      </c>
      <c r="E31" s="1">
        <f>_xlfn.STDEV.S(E18:E29)</f>
        <v>0.27373779877334692</v>
      </c>
      <c r="F31" s="1">
        <f>_xlfn.STDEV.S(F18:F29)</f>
        <v>0</v>
      </c>
      <c r="G31" s="1">
        <f t="shared" ref="G31:K31" si="8">_xlfn.STDEV.S(G18:G29)</f>
        <v>0.27373779877334703</v>
      </c>
      <c r="H31" s="1">
        <f t="shared" si="8"/>
        <v>0</v>
      </c>
      <c r="I31" s="1">
        <f t="shared" si="8"/>
        <v>1.9118950924790193E-4</v>
      </c>
      <c r="J31" s="1">
        <f t="shared" si="8"/>
        <v>0.27373779877334692</v>
      </c>
      <c r="K31" s="1">
        <f t="shared" si="8"/>
        <v>0</v>
      </c>
      <c r="L31" s="7"/>
      <c r="M31" s="7" t="s">
        <v>60</v>
      </c>
      <c r="N31" s="7"/>
      <c r="O31" s="7"/>
      <c r="P31" s="7">
        <f>_xlfn.STDEV.S(P18:P29)</f>
        <v>1.7691660052667296E-4</v>
      </c>
      <c r="Q31" s="7">
        <f>_xlfn.STDEV.S(Q18:Q29)</f>
        <v>0.33790927445923313</v>
      </c>
      <c r="R31" s="7">
        <f>_xlfn.STDEV.S(R18:R29)</f>
        <v>7.216878364870323E-2</v>
      </c>
      <c r="S31" s="7">
        <f t="shared" ref="S31:W31" si="9">_xlfn.STDEV.S(S18:S29)</f>
        <v>0.33790927445923297</v>
      </c>
      <c r="T31" s="7">
        <f t="shared" si="9"/>
        <v>7.2168783648703189E-2</v>
      </c>
      <c r="U31" s="7">
        <f t="shared" si="9"/>
        <v>1.7691660052667296E-4</v>
      </c>
      <c r="V31" s="7">
        <f t="shared" si="9"/>
        <v>0.33790927445923313</v>
      </c>
      <c r="W31" s="7">
        <f t="shared" si="9"/>
        <v>7.2168783648703216E-2</v>
      </c>
    </row>
    <row r="32" spans="1:23" x14ac:dyDescent="0.3">
      <c r="A32" s="1" t="s">
        <v>61</v>
      </c>
      <c r="D32" s="1">
        <f>D31/SQRT(12)</f>
        <v>5.5191657315254324E-5</v>
      </c>
      <c r="E32" s="1">
        <f>E31/SQRT(12)</f>
        <v>7.9021295904583733E-2</v>
      </c>
      <c r="F32" s="1">
        <f>F31/SQRT(12)</f>
        <v>0</v>
      </c>
      <c r="G32" s="1">
        <f t="shared" ref="G32:K32" si="10">G31/SQRT(12)</f>
        <v>7.902129590458376E-2</v>
      </c>
      <c r="H32" s="1">
        <f t="shared" si="10"/>
        <v>0</v>
      </c>
      <c r="I32" s="1">
        <f t="shared" si="10"/>
        <v>5.5191657315254317E-5</v>
      </c>
      <c r="J32" s="1">
        <f t="shared" si="10"/>
        <v>7.9021295904583733E-2</v>
      </c>
      <c r="K32" s="1">
        <f t="shared" si="10"/>
        <v>0</v>
      </c>
      <c r="L32" s="7"/>
      <c r="M32" s="7" t="s">
        <v>61</v>
      </c>
      <c r="N32" s="7"/>
      <c r="O32" s="7"/>
      <c r="P32" s="7">
        <f>P31/SQRT(12)</f>
        <v>5.1071423469094059E-5</v>
      </c>
      <c r="Q32" s="7">
        <f>Q31/SQRT(12)</f>
        <v>9.7546005285354703E-2</v>
      </c>
      <c r="R32" s="7">
        <f>R31/SQRT(12)</f>
        <v>2.0833333333333336E-2</v>
      </c>
      <c r="S32" s="7">
        <f t="shared" ref="S32:W32" si="11">S31/SQRT(12)</f>
        <v>9.7546005285354648E-2</v>
      </c>
      <c r="T32" s="7">
        <f t="shared" si="11"/>
        <v>2.0833333333333325E-2</v>
      </c>
      <c r="U32" s="7">
        <f t="shared" si="11"/>
        <v>5.1071423469094059E-5</v>
      </c>
      <c r="V32" s="7">
        <f t="shared" si="11"/>
        <v>9.7546005285354703E-2</v>
      </c>
      <c r="W32" s="7">
        <f t="shared" si="11"/>
        <v>2.0833333333333332E-2</v>
      </c>
    </row>
  </sheetData>
  <phoneticPr fontId="10" type="noConversion"/>
  <pageMargins left="0.7" right="0.7" top="0.75" bottom="0.75" header="0.3" footer="0.3"/>
  <pageSetup paperSize="9" orientation="portrait" horizont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68AEB3905992E54BBAD901A47ED1CA8C" ma:contentTypeVersion="18" ma:contentTypeDescription="新建文档。" ma:contentTypeScope="" ma:versionID="ac822c7d09939afe0a6d766db14d2e78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2dbbd9377e11c06f42f672127a5217ea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图像标记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Props1.xml><?xml version="1.0" encoding="utf-8"?>
<ds:datastoreItem xmlns:ds="http://schemas.openxmlformats.org/officeDocument/2006/customXml" ds:itemID="{E5870A2D-D388-47C9-B15B-238539C41C93}"/>
</file>

<file path=customXml/itemProps2.xml><?xml version="1.0" encoding="utf-8"?>
<ds:datastoreItem xmlns:ds="http://schemas.openxmlformats.org/officeDocument/2006/customXml" ds:itemID="{A3B6A873-3C77-49AC-BA7F-26C0D1E640EE}"/>
</file>

<file path=customXml/itemProps3.xml><?xml version="1.0" encoding="utf-8"?>
<ds:datastoreItem xmlns:ds="http://schemas.openxmlformats.org/officeDocument/2006/customXml" ds:itemID="{9ABB3013-9F3F-4D7E-A1C2-2AE1242E2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woodland_land cover tests</vt:lpstr>
      <vt:lpstr>grassland_land cover tests</vt:lpstr>
      <vt:lpstr>Soil_aeration_NFM</vt:lpstr>
      <vt:lpstr>hedge_NFM intervention</vt:lpstr>
      <vt:lpstr>Woodland_planting_NFM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Qiuyu Zhu</dc:creator>
  <cp:lastModifiedBy>Qiuyu Zhu</cp:lastModifiedBy>
  <dcterms:created xsi:type="dcterms:W3CDTF">2024-10-29T17:53:02Z</dcterms:created>
  <dcterms:modified xsi:type="dcterms:W3CDTF">2025-01-07T10:33:42Z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