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rema\Dropbox\Elena_INoVA\ACP Paper 1\Data Repository\"/>
    </mc:Choice>
  </mc:AlternateContent>
  <bookViews>
    <workbookView xWindow="0" yWindow="0" windowWidth="20490" windowHeight="7815"/>
  </bookViews>
  <sheets>
    <sheet name="replicate H2O background data" sheetId="11" r:id="rId1"/>
  </sheets>
  <calcPr calcId="162913"/>
</workbook>
</file>

<file path=xl/calcChain.xml><?xml version="1.0" encoding="utf-8"?>
<calcChain xmlns="http://schemas.openxmlformats.org/spreadsheetml/2006/main">
  <c r="W24" i="11" l="1"/>
  <c r="W21" i="11"/>
  <c r="W19" i="11"/>
  <c r="W17" i="11"/>
  <c r="W15" i="11"/>
  <c r="W12" i="11"/>
  <c r="T11" i="11"/>
  <c r="T10" i="11"/>
  <c r="T9" i="11"/>
  <c r="T8" i="11"/>
  <c r="T7" i="11"/>
  <c r="T6" i="11"/>
  <c r="X12" i="11" l="1"/>
  <c r="AQ18" i="11"/>
  <c r="AP62" i="11"/>
  <c r="T72" i="11"/>
  <c r="AQ61" i="11"/>
  <c r="AP61" i="11"/>
  <c r="AQ60" i="11"/>
  <c r="AP60" i="11"/>
  <c r="AT59" i="11"/>
  <c r="AS59" i="11"/>
  <c r="AQ58" i="11"/>
  <c r="AP58" i="11"/>
  <c r="AT57" i="11"/>
  <c r="AS57" i="11"/>
  <c r="AQ56" i="11"/>
  <c r="AP56" i="11"/>
  <c r="AQ55" i="11"/>
  <c r="AP55" i="11"/>
  <c r="AQ54" i="11"/>
  <c r="AP54" i="11"/>
  <c r="AQ53" i="11"/>
  <c r="AP53" i="11"/>
  <c r="AQ52" i="11"/>
  <c r="AP52" i="11"/>
  <c r="AQ51" i="11"/>
  <c r="AP51" i="11"/>
  <c r="AQ50" i="11"/>
  <c r="AP50" i="11"/>
  <c r="AQ49" i="11"/>
  <c r="AP49" i="11"/>
  <c r="AQ48" i="11"/>
  <c r="AP48" i="11"/>
  <c r="AQ47" i="11"/>
  <c r="AP47" i="11"/>
  <c r="AT46" i="11"/>
  <c r="AS46" i="11"/>
  <c r="AQ45" i="11"/>
  <c r="AP45" i="11"/>
  <c r="AT44" i="11"/>
  <c r="AS44" i="11"/>
  <c r="AQ43" i="11"/>
  <c r="AP43" i="11"/>
  <c r="AT42" i="11"/>
  <c r="AS42" i="11"/>
  <c r="AQ41" i="11"/>
  <c r="AP41" i="11"/>
  <c r="AT40" i="11"/>
  <c r="AS40" i="11"/>
  <c r="AQ39" i="11"/>
  <c r="AP39" i="11"/>
  <c r="AQ38" i="11"/>
  <c r="AP38" i="11"/>
  <c r="AQ37" i="11"/>
  <c r="AP37" i="11"/>
  <c r="AT36" i="11"/>
  <c r="AS36" i="11"/>
  <c r="AQ35" i="11"/>
  <c r="AP35" i="11"/>
  <c r="AT34" i="11"/>
  <c r="AS34" i="11"/>
  <c r="AQ33" i="11"/>
  <c r="AP33" i="11"/>
  <c r="AT32" i="11"/>
  <c r="AS32" i="11"/>
  <c r="AQ31" i="11"/>
  <c r="AP31" i="11"/>
  <c r="AT30" i="11"/>
  <c r="AS30" i="11"/>
  <c r="AQ29" i="11"/>
  <c r="AP29" i="11"/>
  <c r="AQ28" i="11"/>
  <c r="AP28" i="11"/>
  <c r="AQ27" i="11"/>
  <c r="AP27" i="11"/>
  <c r="AT26" i="11"/>
  <c r="AS26" i="11"/>
  <c r="AQ25" i="11"/>
  <c r="AP25" i="11"/>
  <c r="AT24" i="11"/>
  <c r="AS24" i="11"/>
  <c r="AQ23" i="11"/>
  <c r="AP23" i="11"/>
  <c r="AT22" i="11"/>
  <c r="AS22" i="11"/>
  <c r="AQ21" i="11"/>
  <c r="AP21" i="11"/>
  <c r="AT20" i="11"/>
  <c r="AS20" i="11"/>
  <c r="AQ19" i="11"/>
  <c r="AP19" i="11"/>
  <c r="AP18" i="11"/>
  <c r="AQ17" i="11"/>
  <c r="AP17" i="11"/>
  <c r="AQ16" i="11"/>
  <c r="AP16" i="11"/>
  <c r="AQ15" i="11"/>
  <c r="AP15" i="11"/>
  <c r="AQ14" i="11"/>
  <c r="AP14" i="11"/>
  <c r="AQ13" i="11"/>
  <c r="AP13" i="11"/>
  <c r="AQ12" i="11"/>
  <c r="AP12" i="11"/>
  <c r="AQ11" i="11"/>
  <c r="AP11" i="11"/>
  <c r="AQ10" i="11"/>
  <c r="AP10" i="11"/>
  <c r="AT9" i="11"/>
  <c r="AS9" i="11"/>
  <c r="AQ8" i="11"/>
  <c r="AP8" i="11"/>
  <c r="AT7" i="11"/>
  <c r="AS7" i="11"/>
  <c r="AQ6" i="11"/>
  <c r="AP6" i="11"/>
  <c r="U71" i="11"/>
  <c r="T71" i="11"/>
  <c r="U70" i="11"/>
  <c r="T70" i="11"/>
  <c r="U69" i="11"/>
  <c r="T69" i="11"/>
  <c r="U68" i="11"/>
  <c r="T68" i="11"/>
  <c r="U67" i="11"/>
  <c r="T67" i="11"/>
  <c r="X66" i="11"/>
  <c r="W66" i="11"/>
  <c r="U65" i="11"/>
  <c r="T65" i="11"/>
  <c r="X64" i="11"/>
  <c r="W64" i="11"/>
  <c r="X63" i="11"/>
  <c r="W63" i="11"/>
  <c r="U62" i="11"/>
  <c r="T62" i="11"/>
  <c r="X61" i="11"/>
  <c r="W61" i="11"/>
  <c r="U60" i="11"/>
  <c r="T60" i="11"/>
  <c r="X59" i="11"/>
  <c r="W59" i="11"/>
  <c r="U58" i="11"/>
  <c r="T58" i="11"/>
  <c r="X57" i="11"/>
  <c r="W57" i="11"/>
  <c r="U56" i="11"/>
  <c r="T56" i="11"/>
  <c r="X55" i="11"/>
  <c r="W55" i="11"/>
  <c r="U54" i="11"/>
  <c r="T54" i="11"/>
  <c r="U53" i="11"/>
  <c r="T53" i="11"/>
  <c r="X52" i="11"/>
  <c r="W52" i="11"/>
  <c r="U51" i="11"/>
  <c r="T51" i="11"/>
  <c r="U50" i="11"/>
  <c r="T50" i="11"/>
  <c r="U49" i="11"/>
  <c r="T49" i="11"/>
  <c r="U48" i="11"/>
  <c r="T48" i="11"/>
  <c r="U47" i="11"/>
  <c r="T47" i="11"/>
  <c r="U46" i="11"/>
  <c r="T46" i="11"/>
  <c r="U45" i="11"/>
  <c r="T45" i="11"/>
  <c r="U44" i="11"/>
  <c r="T44" i="11"/>
  <c r="U43" i="11"/>
  <c r="T43" i="11"/>
  <c r="U42" i="11"/>
  <c r="T42" i="11"/>
  <c r="U41" i="11"/>
  <c r="T41" i="11"/>
  <c r="U40" i="11"/>
  <c r="T40" i="11"/>
  <c r="U39" i="11"/>
  <c r="T39" i="11"/>
  <c r="U38" i="11"/>
  <c r="T38" i="11"/>
  <c r="U37" i="11"/>
  <c r="T37" i="11"/>
  <c r="U36" i="11"/>
  <c r="T36" i="11"/>
  <c r="U35" i="11"/>
  <c r="T35" i="11"/>
  <c r="U34" i="11"/>
  <c r="T34" i="11"/>
  <c r="X33" i="11"/>
  <c r="W33" i="11"/>
  <c r="U32" i="11"/>
  <c r="T32" i="11"/>
  <c r="U31" i="11"/>
  <c r="T31" i="11"/>
  <c r="U30" i="11"/>
  <c r="T30" i="11"/>
  <c r="U29" i="11"/>
  <c r="T29" i="11"/>
  <c r="U28" i="11"/>
  <c r="T28" i="11"/>
  <c r="U27" i="11"/>
  <c r="T27" i="11"/>
  <c r="U26" i="11"/>
  <c r="T26" i="11"/>
  <c r="U25" i="11"/>
  <c r="T25" i="11"/>
  <c r="X24" i="11"/>
  <c r="U23" i="11"/>
  <c r="T23" i="11"/>
  <c r="U22" i="11"/>
  <c r="T22" i="11"/>
  <c r="X21" i="11"/>
  <c r="U20" i="11"/>
  <c r="T20" i="11"/>
  <c r="X19" i="11"/>
  <c r="U18" i="11"/>
  <c r="T18" i="11"/>
  <c r="X17" i="11"/>
  <c r="U16" i="11"/>
  <c r="T16" i="11"/>
  <c r="X15" i="11"/>
  <c r="U14" i="11"/>
  <c r="T14" i="11"/>
  <c r="U13" i="11"/>
  <c r="T13" i="11"/>
  <c r="U11" i="11"/>
  <c r="U10" i="11"/>
  <c r="U9" i="11"/>
  <c r="U8" i="11"/>
  <c r="U7" i="11"/>
  <c r="U6" i="11"/>
</calcChain>
</file>

<file path=xl/sharedStrings.xml><?xml version="1.0" encoding="utf-8"?>
<sst xmlns="http://schemas.openxmlformats.org/spreadsheetml/2006/main" count="43" uniqueCount="9">
  <si>
    <t>stdev</t>
  </si>
  <si>
    <r>
      <rPr>
        <b/>
        <i/>
        <sz val="11"/>
        <rFont val="Calibri"/>
        <family val="2"/>
        <scheme val="minor"/>
      </rPr>
      <t>f</t>
    </r>
    <r>
      <rPr>
        <b/>
        <vertAlign val="subscript"/>
        <sz val="11"/>
        <rFont val="Calibri"/>
        <family val="2"/>
        <scheme val="minor"/>
      </rPr>
      <t>ice</t>
    </r>
  </si>
  <si>
    <r>
      <t xml:space="preserve">mean 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(°C)</t>
    </r>
  </si>
  <si>
    <r>
      <rPr>
        <b/>
        <i/>
        <sz val="11"/>
        <rFont val="Calibri"/>
        <family val="2"/>
        <scheme val="minor"/>
      </rPr>
      <t>T</t>
    </r>
    <r>
      <rPr>
        <b/>
        <sz val="11"/>
        <rFont val="Calibri"/>
        <family val="2"/>
        <scheme val="minor"/>
      </rPr>
      <t xml:space="preserve"> (°C)</t>
    </r>
  </si>
  <si>
    <t>mean ± standard deviation calculations</t>
  </si>
  <si>
    <t>(excluded b/c only two data)</t>
  </si>
  <si>
    <t>WATER BACKGROUND</t>
  </si>
  <si>
    <t>water background (accompanying tephra experiments)</t>
  </si>
  <si>
    <t>water background (accompanying glass experiments)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</si>
</sst>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5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Fill="1"/>
    <xf numFmtId="0" fontId="19" fillId="0" borderId="0" xfId="0" applyFont="1" applyFill="1"/>
    <xf numFmtId="0" fontId="20" fillId="0" borderId="0" xfId="0" applyFont="1"/>
    <xf numFmtId="0" fontId="20" fillId="0" borderId="0" xfId="0" applyFont="1" applyFill="1"/>
    <xf numFmtId="0" fontId="19" fillId="33" borderId="0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9" fillId="0" borderId="0" xfId="0" applyFont="1" applyBorder="1"/>
    <xf numFmtId="2" fontId="18" fillId="0" borderId="0" xfId="0" applyNumberFormat="1" applyFont="1"/>
    <xf numFmtId="2" fontId="20" fillId="0" borderId="0" xfId="0" applyNumberFormat="1" applyFont="1"/>
    <xf numFmtId="2" fontId="21" fillId="0" borderId="0" xfId="0" applyNumberFormat="1" applyFont="1" applyFill="1"/>
    <xf numFmtId="2" fontId="20" fillId="0" borderId="0" xfId="0" applyNumberFormat="1" applyFont="1" applyFill="1" applyBorder="1"/>
    <xf numFmtId="0" fontId="20" fillId="0" borderId="0" xfId="0" applyFont="1" applyAlignment="1">
      <alignment horizontal="center"/>
    </xf>
    <xf numFmtId="0" fontId="18" fillId="0" borderId="10" xfId="0" applyFont="1" applyBorder="1"/>
    <xf numFmtId="0" fontId="19" fillId="0" borderId="10" xfId="0" applyFont="1" applyFill="1" applyBorder="1"/>
    <xf numFmtId="0" fontId="24" fillId="0" borderId="0" xfId="0" applyFont="1"/>
    <xf numFmtId="2" fontId="20" fillId="0" borderId="0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Fill="1"/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33" borderId="0" xfId="0" applyFont="1" applyFill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165" fontId="21" fillId="0" borderId="0" xfId="0" applyNumberFormat="1" applyFont="1" applyFill="1"/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/>
    <xf numFmtId="2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/>
    <xf numFmtId="164" fontId="18" fillId="0" borderId="0" xfId="0" applyNumberFormat="1" applyFont="1"/>
    <xf numFmtId="164" fontId="19" fillId="0" borderId="10" xfId="0" applyNumberFormat="1" applyFont="1" applyBorder="1"/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0" fontId="24" fillId="0" borderId="0" xfId="0" applyFont="1" applyFill="1"/>
    <xf numFmtId="2" fontId="21" fillId="0" borderId="0" xfId="0" applyNumberFormat="1" applyFont="1" applyFill="1" applyAlignment="1">
      <alignment horizontal="center"/>
    </xf>
    <xf numFmtId="0" fontId="20" fillId="0" borderId="10" xfId="0" applyFont="1" applyFill="1" applyBorder="1"/>
    <xf numFmtId="2" fontId="20" fillId="0" borderId="10" xfId="0" applyNumberFormat="1" applyFont="1" applyFill="1" applyBorder="1"/>
    <xf numFmtId="0" fontId="23" fillId="33" borderId="0" xfId="0" applyFont="1" applyFill="1"/>
    <xf numFmtId="164" fontId="26" fillId="0" borderId="0" xfId="0" applyNumberFormat="1" applyFont="1"/>
    <xf numFmtId="164" fontId="26" fillId="0" borderId="0" xfId="0" applyNumberFormat="1" applyFont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/>
    <xf numFmtId="2" fontId="26" fillId="0" borderId="0" xfId="0" applyNumberFormat="1" applyFont="1" applyBorder="1"/>
    <xf numFmtId="0" fontId="19" fillId="0" borderId="0" xfId="0" applyFont="1" applyAlignment="1">
      <alignment horizontal="left"/>
    </xf>
    <xf numFmtId="2" fontId="20" fillId="0" borderId="0" xfId="0" applyNumberFormat="1" applyFont="1" applyBorder="1"/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28" fillId="0" borderId="0" xfId="0" applyFont="1" applyFill="1"/>
    <xf numFmtId="0" fontId="29" fillId="0" borderId="0" xfId="0" applyFont="1" applyFill="1"/>
    <xf numFmtId="0" fontId="28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/>
    <xf numFmtId="0" fontId="26" fillId="0" borderId="0" xfId="0" applyFont="1"/>
    <xf numFmtId="0" fontId="26" fillId="0" borderId="0" xfId="0" applyFont="1" applyBorder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64" fontId="20" fillId="0" borderId="11" xfId="0" applyNumberFormat="1" applyFont="1" applyFill="1" applyBorder="1" applyAlignment="1">
      <alignment horizontal="center"/>
    </xf>
    <xf numFmtId="164" fontId="21" fillId="34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3F3F"/>
      <color rgb="FFA40000"/>
      <color rgb="FFC7A1E3"/>
      <color rgb="FFFF9B9B"/>
      <color rgb="FFFF05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4285439102555"/>
          <c:y val="3.5881019125343236E-2"/>
          <c:w val="0.82921272337819729"/>
          <c:h val="0.77164261329543693"/>
        </c:manualLayout>
      </c:layout>
      <c:scatterChart>
        <c:scatterStyle val="lineMarker"/>
        <c:varyColors val="0"/>
        <c:ser>
          <c:idx val="1"/>
          <c:order val="0"/>
          <c:tx>
            <c:v>TUN glass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NIPI_minerals_ff!#REF!</c:f>
            </c:numRef>
          </c:xVal>
          <c:yVal>
            <c:numRef>
              <c:f>NIPI_minerals_ff!#REF!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48-4761-A64B-2BA4041FB3E2}"/>
            </c:ext>
          </c:extLst>
        </c:ser>
        <c:ser>
          <c:idx val="31"/>
          <c:order val="1"/>
          <c:tx>
            <c:v>TUN ash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NIPI_minerals_ff!#REF!</c:f>
            </c:numRef>
          </c:xVal>
          <c:yVal>
            <c:numRef>
              <c:f>NIPI_minerals_ff!#REF!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48-4761-A64B-2BA4041FB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62784"/>
        <c:axId val="139865088"/>
      </c:scatterChart>
      <c:valAx>
        <c:axId val="139862784"/>
        <c:scaling>
          <c:orientation val="minMax"/>
          <c:max val="-5"/>
          <c:min val="-2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ysClr val="windowText" lastClr="000000"/>
                    </a:solidFill>
                  </a:rPr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39183256391281462"/>
              <c:y val="0.9093935848679346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865088"/>
        <c:crossesAt val="1.0000000000000004E-5"/>
        <c:crossBetween val="midCat"/>
      </c:valAx>
      <c:valAx>
        <c:axId val="139865088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5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500" b="1" baseline="0">
                    <a:solidFill>
                      <a:sysClr val="windowText" lastClr="000000"/>
                    </a:solidFill>
                  </a:rPr>
                  <a:t>Fraction frozen</a:t>
                </a:r>
                <a:endParaRPr lang="en-US" sz="2500" b="1" baseline="-25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7916211942862238E-3"/>
              <c:y val="0.2291239757784716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862784"/>
        <c:crossesAt val="-25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78319452799107303"/>
          <c:y val="2.2525629883887181E-3"/>
          <c:w val="0.216805472008927"/>
          <c:h val="0.11818673572556457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4830574725037"/>
          <c:y val="3.5881019125343236E-2"/>
          <c:w val="0.84730721191862557"/>
          <c:h val="0.80819720438954867"/>
        </c:manualLayout>
      </c:layout>
      <c:scatterChart>
        <c:scatterStyle val="lineMarker"/>
        <c:varyColors val="0"/>
        <c:ser>
          <c:idx val="1"/>
          <c:order val="0"/>
          <c:tx>
            <c:v>NUO glass test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NIPI_minerals_ff!#REF!</c:f>
            </c:numRef>
          </c:xVal>
          <c:yVal>
            <c:numRef>
              <c:f>NIPI_minerals_ff!#REF!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0B-490C-9FC9-9A9FEF30D7BC}"/>
            </c:ext>
          </c:extLst>
        </c:ser>
        <c:ser>
          <c:idx val="0"/>
          <c:order val="1"/>
          <c:tx>
            <c:v>NUO blk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NIPI_minerals_ff!#REF!</c:f>
            </c:numRef>
          </c:xVal>
          <c:yVal>
            <c:numRef>
              <c:f>NIPI_minerals_ff!#REF!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0B-490C-9FC9-9A9FEF30D7BC}"/>
            </c:ext>
          </c:extLst>
        </c:ser>
        <c:ser>
          <c:idx val="2"/>
          <c:order val="2"/>
          <c:tx>
            <c:v>NUO glass rep i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NIPI_minerals_ff!#REF!</c:f>
            </c:numRef>
          </c:xVal>
          <c:yVal>
            <c:numRef>
              <c:f>NIPI_minerals_ff!#REF!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0B-490C-9FC9-9A9FEF30D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96320"/>
        <c:axId val="139911168"/>
      </c:scatterChart>
      <c:valAx>
        <c:axId val="139896320"/>
        <c:scaling>
          <c:orientation val="minMax"/>
          <c:max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5878219686758687"/>
              <c:y val="0.927156647946345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11168"/>
        <c:crosses val="autoZero"/>
        <c:crossBetween val="midCat"/>
      </c:valAx>
      <c:valAx>
        <c:axId val="139911168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Droplet</a:t>
                </a:r>
                <a:r>
                  <a:rPr lang="en-US" sz="1800" b="1" baseline="0"/>
                  <a:t> f</a:t>
                </a:r>
                <a:r>
                  <a:rPr lang="en-US" sz="1800" b="1"/>
                  <a:t>raction frozen</a:t>
                </a:r>
              </a:p>
            </c:rich>
          </c:tx>
          <c:layout>
            <c:manualLayout>
              <c:xMode val="edge"/>
              <c:yMode val="edge"/>
              <c:x val="0"/>
              <c:y val="0.221813076225050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896320"/>
        <c:crossesAt val="-35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74"/>
  <sheetViews>
    <sheetView tabSelected="1" zoomScale="80" zoomScaleNormal="80" zoomScaleSheetLayoutView="50" workbookViewId="0"/>
  </sheetViews>
  <sheetFormatPr defaultRowHeight="15" x14ac:dyDescent="0.25"/>
  <cols>
    <col min="1" max="1" width="9.140625" style="3" customWidth="1"/>
    <col min="2" max="18" width="9.140625" style="1" customWidth="1"/>
    <col min="19" max="20" width="9.140625" style="27" customWidth="1"/>
    <col min="21" max="24" width="9.140625" style="1" customWidth="1"/>
    <col min="25" max="25" width="15.42578125" style="1" customWidth="1"/>
    <col min="26" max="33" width="9.140625" style="1" customWidth="1"/>
    <col min="34" max="35" width="9.140625" style="2" customWidth="1"/>
    <col min="36" max="40" width="9.140625" style="1" customWidth="1"/>
    <col min="41" max="47" width="9.140625" style="27" customWidth="1"/>
    <col min="48" max="68" width="9.140625" style="1" customWidth="1"/>
    <col min="69" max="16384" width="9.140625" style="1"/>
  </cols>
  <sheetData>
    <row r="1" spans="1:164" s="63" customFormat="1" ht="21" x14ac:dyDescent="0.35">
      <c r="B1" s="64" t="s">
        <v>6</v>
      </c>
      <c r="C1" s="65"/>
      <c r="D1" s="65"/>
      <c r="E1" s="65"/>
      <c r="F1" s="65"/>
      <c r="S1" s="66"/>
      <c r="T1" s="66"/>
      <c r="AH1" s="62"/>
      <c r="AI1" s="62"/>
      <c r="AO1" s="66"/>
      <c r="AP1" s="66"/>
      <c r="AQ1" s="66"/>
      <c r="AR1" s="66"/>
      <c r="AS1" s="66"/>
      <c r="AT1" s="66"/>
      <c r="AU1" s="66"/>
    </row>
    <row r="2" spans="1:164" s="4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  <c r="T2" s="30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31"/>
      <c r="AI2" s="31"/>
      <c r="AJ2" s="29"/>
      <c r="AK2" s="29"/>
      <c r="AL2" s="29"/>
      <c r="AM2" s="29"/>
      <c r="AN2" s="29"/>
      <c r="AO2" s="30"/>
      <c r="AP2" s="30"/>
      <c r="AQ2" s="30"/>
      <c r="AR2" s="30"/>
      <c r="AS2" s="41"/>
      <c r="AT2" s="41"/>
      <c r="AU2" s="41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</row>
    <row r="3" spans="1:164" s="4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30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1"/>
      <c r="AI3" s="31"/>
      <c r="AJ3" s="29"/>
      <c r="AK3" s="29"/>
      <c r="AL3" s="29"/>
      <c r="AM3" s="29"/>
      <c r="AN3" s="29"/>
      <c r="AO3" s="30"/>
      <c r="AP3" s="30"/>
      <c r="AQ3" s="30"/>
      <c r="AR3" s="30"/>
      <c r="AS3" s="41"/>
      <c r="AT3" s="41"/>
      <c r="AU3" s="41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</row>
    <row r="4" spans="1:164" s="18" customFormat="1" x14ac:dyDescent="0.25">
      <c r="A4" s="46"/>
      <c r="B4" s="7" t="s">
        <v>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S4" s="71" t="s">
        <v>4</v>
      </c>
      <c r="T4" s="72"/>
      <c r="U4" s="46"/>
      <c r="V4" s="46"/>
      <c r="W4" s="46"/>
      <c r="X4" s="46"/>
      <c r="Z4" s="7" t="s">
        <v>8</v>
      </c>
      <c r="AA4" s="28"/>
      <c r="AB4" s="28"/>
      <c r="AC4" s="28"/>
      <c r="AD4" s="28"/>
      <c r="AE4" s="28"/>
      <c r="AF4" s="28"/>
      <c r="AG4" s="28"/>
      <c r="AH4" s="50"/>
      <c r="AI4" s="50"/>
      <c r="AJ4" s="28"/>
      <c r="AK4" s="28"/>
      <c r="AL4" s="28"/>
      <c r="AM4" s="28"/>
      <c r="AO4" s="71" t="s">
        <v>4</v>
      </c>
      <c r="AP4" s="72"/>
      <c r="AQ4" s="46"/>
      <c r="AR4" s="46"/>
      <c r="AS4" s="46"/>
      <c r="AT4" s="46"/>
      <c r="AU4" s="26"/>
      <c r="AW4" s="13"/>
      <c r="AX4" s="13"/>
      <c r="BA4" s="13"/>
      <c r="BB4" s="13"/>
      <c r="BP4" s="46"/>
      <c r="BQ4" s="46"/>
      <c r="BR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</row>
    <row r="5" spans="1:164" ht="18" x14ac:dyDescent="0.35">
      <c r="B5" s="47" t="s">
        <v>3</v>
      </c>
      <c r="C5" s="47" t="s">
        <v>1</v>
      </c>
      <c r="D5" s="47" t="s">
        <v>3</v>
      </c>
      <c r="E5" s="47" t="s">
        <v>1</v>
      </c>
      <c r="F5" s="47" t="s">
        <v>3</v>
      </c>
      <c r="G5" s="47" t="s">
        <v>1</v>
      </c>
      <c r="H5" s="47" t="s">
        <v>3</v>
      </c>
      <c r="I5" s="47" t="s">
        <v>1</v>
      </c>
      <c r="J5" s="47" t="s">
        <v>3</v>
      </c>
      <c r="K5" s="47" t="s">
        <v>1</v>
      </c>
      <c r="L5" s="47" t="s">
        <v>3</v>
      </c>
      <c r="M5" s="47" t="s">
        <v>1</v>
      </c>
      <c r="N5" s="47" t="s">
        <v>3</v>
      </c>
      <c r="O5" s="47" t="s">
        <v>1</v>
      </c>
      <c r="P5" s="47" t="s">
        <v>3</v>
      </c>
      <c r="Q5" s="47" t="s">
        <v>1</v>
      </c>
      <c r="S5" s="47" t="s">
        <v>1</v>
      </c>
      <c r="T5" s="39" t="s">
        <v>0</v>
      </c>
      <c r="U5" s="56" t="s">
        <v>2</v>
      </c>
      <c r="V5" s="54"/>
      <c r="W5" s="42" t="s">
        <v>5</v>
      </c>
      <c r="X5" s="69"/>
      <c r="Z5" s="47" t="s">
        <v>3</v>
      </c>
      <c r="AA5" s="47" t="s">
        <v>1</v>
      </c>
      <c r="AB5" s="47" t="s">
        <v>3</v>
      </c>
      <c r="AC5" s="47" t="s">
        <v>1</v>
      </c>
      <c r="AD5" s="47" t="s">
        <v>3</v>
      </c>
      <c r="AE5" s="47" t="s">
        <v>1</v>
      </c>
      <c r="AF5" s="47" t="s">
        <v>3</v>
      </c>
      <c r="AG5" s="47" t="s">
        <v>1</v>
      </c>
      <c r="AH5" s="47" t="s">
        <v>3</v>
      </c>
      <c r="AI5" s="47" t="s">
        <v>1</v>
      </c>
      <c r="AJ5" s="47" t="s">
        <v>3</v>
      </c>
      <c r="AK5" s="47" t="s">
        <v>1</v>
      </c>
      <c r="AL5" s="47" t="s">
        <v>3</v>
      </c>
      <c r="AM5" s="47" t="s">
        <v>1</v>
      </c>
      <c r="AO5" s="47" t="s">
        <v>1</v>
      </c>
      <c r="AP5" s="39" t="s">
        <v>0</v>
      </c>
      <c r="AQ5" s="56" t="s">
        <v>2</v>
      </c>
      <c r="AR5" s="54"/>
      <c r="AS5" s="42" t="s">
        <v>5</v>
      </c>
      <c r="AT5" s="69"/>
      <c r="BQ5" s="2"/>
      <c r="BR5" s="2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</row>
    <row r="6" spans="1:164" x14ac:dyDescent="0.25">
      <c r="B6" s="23">
        <v>-18.760000000000002</v>
      </c>
      <c r="C6" s="20">
        <v>2.564102564102564E-2</v>
      </c>
      <c r="D6" s="23">
        <v>-20.32</v>
      </c>
      <c r="E6" s="22">
        <v>2.564102564102564E-2</v>
      </c>
      <c r="F6" s="23">
        <v>-20.92</v>
      </c>
      <c r="G6" s="20">
        <v>2.564102564102564E-2</v>
      </c>
      <c r="H6" s="23">
        <v>-20.1999999999999</v>
      </c>
      <c r="I6" s="20">
        <v>2.7777777777777776E-2</v>
      </c>
      <c r="J6" s="23">
        <v>-21.969999999999899</v>
      </c>
      <c r="K6" s="22">
        <v>2.9411764705882353E-2</v>
      </c>
      <c r="L6" s="23">
        <v>-21.8399999999999</v>
      </c>
      <c r="M6" s="22">
        <v>3.0303030303030304E-2</v>
      </c>
      <c r="N6" s="33">
        <v>-22.0899999999999</v>
      </c>
      <c r="O6" s="35">
        <v>2.7777777777777776E-2</v>
      </c>
      <c r="P6" s="32">
        <v>-23.44</v>
      </c>
      <c r="Q6" s="35">
        <v>2.9411764705882353E-2</v>
      </c>
      <c r="R6" s="37"/>
      <c r="S6" s="24">
        <v>0.03</v>
      </c>
      <c r="T6" s="67">
        <f>STDEV(B6,D6,F6,H6,J6,L6,N6,P6)</f>
        <v>1.4450976239884641</v>
      </c>
      <c r="U6" s="68">
        <f>AVERAGE(B6,D6,F6,H6,J6,L6,N6,P6)</f>
        <v>-21.192499999999949</v>
      </c>
      <c r="V6" s="11"/>
      <c r="W6" s="37"/>
      <c r="X6" s="37"/>
      <c r="Y6" s="37"/>
      <c r="Z6" s="23">
        <v>-20.32</v>
      </c>
      <c r="AA6" s="22">
        <v>2.564102564102564E-2</v>
      </c>
      <c r="AB6" s="23">
        <v>-19.920000000000002</v>
      </c>
      <c r="AC6" s="22">
        <v>2.564102564102564E-2</v>
      </c>
      <c r="AD6" s="33">
        <v>-19.809999999999899</v>
      </c>
      <c r="AE6" s="21">
        <v>2.9411764705882353E-2</v>
      </c>
      <c r="AF6" s="33">
        <v>-20.309999999999899</v>
      </c>
      <c r="AG6" s="21">
        <v>3.2258064516129031E-2</v>
      </c>
      <c r="AH6" s="23">
        <v>-19.600000000000001</v>
      </c>
      <c r="AI6" s="22">
        <v>2.9411764705882353E-2</v>
      </c>
      <c r="AJ6" s="23">
        <v>-22.969999999999899</v>
      </c>
      <c r="AK6" s="22">
        <v>2.9411764705882353E-2</v>
      </c>
      <c r="AL6" s="33">
        <v>-23.44</v>
      </c>
      <c r="AM6" s="35">
        <v>2.9411764705882353E-2</v>
      </c>
      <c r="AN6" s="16"/>
      <c r="AO6" s="60">
        <v>0.03</v>
      </c>
      <c r="AP6" s="59">
        <f>STDEV(Z6,AB6,AD6,AF6,AH6,AJ6,AL6)</f>
        <v>1.5947204561719652</v>
      </c>
      <c r="AQ6" s="24">
        <f>AVERAGE(Z6,AB6,AD6,AF6,AH6,AJ6,AL6)</f>
        <v>-20.909999999999961</v>
      </c>
      <c r="AR6" s="40"/>
      <c r="AS6" s="40"/>
      <c r="AT6" s="40"/>
      <c r="AU6" s="42"/>
    </row>
    <row r="7" spans="1:164" x14ac:dyDescent="0.25">
      <c r="B7" s="23">
        <v>-19.190000000000001</v>
      </c>
      <c r="C7" s="20">
        <v>5.128205128205128E-2</v>
      </c>
      <c r="D7" s="23">
        <v>-22.92</v>
      </c>
      <c r="E7" s="22">
        <v>5.128205128205128E-2</v>
      </c>
      <c r="F7" s="23">
        <v>-20.94</v>
      </c>
      <c r="G7" s="20">
        <v>5.128205128205128E-2</v>
      </c>
      <c r="H7" s="23">
        <v>-21.649999999999899</v>
      </c>
      <c r="I7" s="20">
        <v>5.5555555555555552E-2</v>
      </c>
      <c r="J7" s="23">
        <v>-23.239999999999899</v>
      </c>
      <c r="K7" s="22">
        <v>5.8823529411764705E-2</v>
      </c>
      <c r="L7" s="23">
        <v>-24.73</v>
      </c>
      <c r="M7" s="22">
        <v>6.0606060606060608E-2</v>
      </c>
      <c r="N7" s="33">
        <v>-22.46</v>
      </c>
      <c r="O7" s="35">
        <v>5.5555555555555552E-2</v>
      </c>
      <c r="P7" s="32">
        <v>-24.829999999999899</v>
      </c>
      <c r="Q7" s="35">
        <v>5.8823529411764705E-2</v>
      </c>
      <c r="R7" s="37"/>
      <c r="S7" s="24">
        <v>0.05</v>
      </c>
      <c r="T7" s="67">
        <f>STDEV(B7,D7,F7)</f>
        <v>1.8661814845650286</v>
      </c>
      <c r="U7" s="68">
        <f>AVERAGE(B7,D7,F7)</f>
        <v>-21.016666666666666</v>
      </c>
      <c r="V7" s="11"/>
      <c r="W7" s="37"/>
      <c r="X7" s="37"/>
      <c r="Y7" s="37"/>
      <c r="Z7" s="23">
        <v>-22.92</v>
      </c>
      <c r="AA7" s="22">
        <v>5.128205128205128E-2</v>
      </c>
      <c r="AB7" s="23">
        <v>-20.03</v>
      </c>
      <c r="AC7" s="22">
        <v>5.128205128205128E-2</v>
      </c>
      <c r="AD7" s="33">
        <v>-21.0199999999999</v>
      </c>
      <c r="AE7" s="21">
        <v>5.8823529411764705E-2</v>
      </c>
      <c r="AF7" s="33">
        <v>-21.96</v>
      </c>
      <c r="AG7" s="21">
        <v>6.4516129032258063E-2</v>
      </c>
      <c r="AH7" s="23">
        <v>-22.579999999999899</v>
      </c>
      <c r="AI7" s="22">
        <v>5.8823529411764705E-2</v>
      </c>
      <c r="AJ7" s="23">
        <v>-24.8399999999999</v>
      </c>
      <c r="AK7" s="22">
        <v>5.8823529411764705E-2</v>
      </c>
      <c r="AL7" s="33">
        <v>-24.829999999999899</v>
      </c>
      <c r="AM7" s="35">
        <v>5.8823529411764705E-2</v>
      </c>
      <c r="AN7" s="16"/>
      <c r="AO7" s="15"/>
      <c r="AP7" s="15"/>
      <c r="AQ7" s="15"/>
      <c r="AR7" s="43">
        <v>0.05</v>
      </c>
      <c r="AS7" s="44">
        <f>STDEV(Z7,AB7)</f>
        <v>2.0435385976291229</v>
      </c>
      <c r="AT7" s="45">
        <f>AVERAGE(Z7,AB7)</f>
        <v>-21.475000000000001</v>
      </c>
      <c r="AU7" s="42"/>
    </row>
    <row r="8" spans="1:164" x14ac:dyDescent="0.25">
      <c r="B8" s="23">
        <v>-21.89</v>
      </c>
      <c r="C8" s="20">
        <v>7.6923076923076927E-2</v>
      </c>
      <c r="D8" s="23">
        <v>-23.579999999999899</v>
      </c>
      <c r="E8" s="22">
        <v>7.6923076923076927E-2</v>
      </c>
      <c r="F8" s="23">
        <v>-21.399999999999899</v>
      </c>
      <c r="G8" s="20">
        <v>7.6923076923076927E-2</v>
      </c>
      <c r="H8" s="23">
        <v>-22.149999999999899</v>
      </c>
      <c r="I8" s="20">
        <v>8.3333333333333329E-2</v>
      </c>
      <c r="J8" s="23">
        <v>-23.87</v>
      </c>
      <c r="K8" s="22">
        <v>8.8235294117647065E-2</v>
      </c>
      <c r="L8" s="23">
        <v>-25.17</v>
      </c>
      <c r="M8" s="22">
        <v>9.0909090909090912E-2</v>
      </c>
      <c r="N8" s="33">
        <v>-23.25</v>
      </c>
      <c r="O8" s="35">
        <v>8.3333333333333329E-2</v>
      </c>
      <c r="P8" s="32">
        <v>-25.059999999999899</v>
      </c>
      <c r="Q8" s="35">
        <v>8.8235294117647065E-2</v>
      </c>
      <c r="R8" s="37"/>
      <c r="S8" s="24">
        <v>0.06</v>
      </c>
      <c r="T8" s="58">
        <f>STDEV(H7,J7,L7,N7,P7)</f>
        <v>1.3949802865990693</v>
      </c>
      <c r="U8" s="68">
        <f>AVERAGE(H7,J7,L7,N7,P7)</f>
        <v>-23.381999999999941</v>
      </c>
      <c r="V8" s="11"/>
      <c r="W8" s="37"/>
      <c r="X8" s="37"/>
      <c r="Y8" s="37"/>
      <c r="Z8" s="23">
        <v>-23.579999999999899</v>
      </c>
      <c r="AA8" s="22">
        <v>7.6923076923076927E-2</v>
      </c>
      <c r="AB8" s="23">
        <v>-21.6999999999999</v>
      </c>
      <c r="AC8" s="22">
        <v>7.6923076923076927E-2</v>
      </c>
      <c r="AD8" s="33">
        <v>-21.12</v>
      </c>
      <c r="AE8" s="21">
        <v>8.8235294117647065E-2</v>
      </c>
      <c r="AF8" s="33">
        <v>-25.41</v>
      </c>
      <c r="AG8" s="21">
        <v>9.6774193548387094E-2</v>
      </c>
      <c r="AH8" s="23">
        <v>-22.899999999999899</v>
      </c>
      <c r="AI8" s="22">
        <v>8.8235294117647065E-2</v>
      </c>
      <c r="AJ8" s="23">
        <v>-26.01</v>
      </c>
      <c r="AK8" s="22">
        <v>8.8235294117647065E-2</v>
      </c>
      <c r="AL8" s="33">
        <v>-25.059999999999899</v>
      </c>
      <c r="AM8" s="35">
        <v>8.8235294117647065E-2</v>
      </c>
      <c r="AN8" s="16"/>
      <c r="AO8" s="60">
        <v>0.06</v>
      </c>
      <c r="AP8" s="59">
        <f>STDEV(AD7,AF7,AH7,AJ7,AL7)</f>
        <v>1.724986956472409</v>
      </c>
      <c r="AQ8" s="24">
        <f>AVERAGE(AD7,AF7,AH7,AJ7,AL7)</f>
        <v>-23.045999999999921</v>
      </c>
      <c r="AR8" s="42"/>
      <c r="AS8" s="42"/>
      <c r="AT8" s="42"/>
      <c r="AU8" s="42"/>
    </row>
    <row r="9" spans="1:164" x14ac:dyDescent="0.25">
      <c r="B9" s="23">
        <v>-21.9299999999999</v>
      </c>
      <c r="C9" s="20">
        <v>0.10256410256410256</v>
      </c>
      <c r="D9" s="23">
        <v>-24.559999999999899</v>
      </c>
      <c r="E9" s="22">
        <v>0.10256410256410256</v>
      </c>
      <c r="F9" s="23">
        <v>-22.39</v>
      </c>
      <c r="G9" s="20">
        <v>0.10256410256410256</v>
      </c>
      <c r="H9" s="23">
        <v>-22.6</v>
      </c>
      <c r="I9" s="20">
        <v>0.1111111111111111</v>
      </c>
      <c r="J9" s="23">
        <v>-24</v>
      </c>
      <c r="K9" s="22">
        <v>0.11764705882352941</v>
      </c>
      <c r="L9" s="23">
        <v>-25.57</v>
      </c>
      <c r="M9" s="22">
        <v>0.12121212121212122</v>
      </c>
      <c r="N9" s="33">
        <v>-23.8</v>
      </c>
      <c r="O9" s="35">
        <v>0.1111111111111111</v>
      </c>
      <c r="P9" s="32">
        <v>-25.1</v>
      </c>
      <c r="Q9" s="35">
        <v>0.11764705882352941</v>
      </c>
      <c r="R9" s="37"/>
      <c r="S9" s="24">
        <v>0.08</v>
      </c>
      <c r="T9" s="67">
        <f>STDEV(B8,D8,F8,H8,N8)</f>
        <v>0.92505675501561058</v>
      </c>
      <c r="U9" s="68">
        <f>AVERAGE(B8,D8,F8,H8,N8)</f>
        <v>-22.45399999999994</v>
      </c>
      <c r="V9" s="54"/>
      <c r="W9" s="51"/>
      <c r="X9" s="51"/>
      <c r="Y9" s="51"/>
      <c r="Z9" s="23">
        <v>-24.559999999999899</v>
      </c>
      <c r="AA9" s="22">
        <v>0.10256410256410256</v>
      </c>
      <c r="AB9" s="23">
        <v>-22.8399999999999</v>
      </c>
      <c r="AC9" s="22">
        <v>0.10256410256410256</v>
      </c>
      <c r="AD9" s="33">
        <v>-22.1799999999999</v>
      </c>
      <c r="AE9" s="21">
        <v>0.11764705882352941</v>
      </c>
      <c r="AF9" s="33">
        <v>-25.41</v>
      </c>
      <c r="AG9" s="21">
        <v>0.12903225806451613</v>
      </c>
      <c r="AH9" s="23">
        <v>-22.9499999999999</v>
      </c>
      <c r="AI9" s="22">
        <v>0.11764705882352941</v>
      </c>
      <c r="AJ9" s="23">
        <v>-26.5399999999999</v>
      </c>
      <c r="AK9" s="22">
        <v>0.11764705882352941</v>
      </c>
      <c r="AL9" s="33">
        <v>-25.1</v>
      </c>
      <c r="AM9" s="35">
        <v>0.11764705882352941</v>
      </c>
      <c r="AN9" s="16"/>
      <c r="AO9" s="15"/>
      <c r="AP9" s="15"/>
      <c r="AQ9" s="15"/>
      <c r="AR9" s="43">
        <v>0.08</v>
      </c>
      <c r="AS9" s="44">
        <f>STDEV(Z8,AB8)</f>
        <v>1.3293607486307086</v>
      </c>
      <c r="AT9" s="45">
        <f>AVERAGE(Z8,AB8)</f>
        <v>-22.639999999999901</v>
      </c>
      <c r="AU9" s="42"/>
    </row>
    <row r="10" spans="1:164" x14ac:dyDescent="0.25">
      <c r="B10" s="23">
        <v>-22.16</v>
      </c>
      <c r="C10" s="20">
        <v>0.12820512820512819</v>
      </c>
      <c r="D10" s="23">
        <v>-25.44</v>
      </c>
      <c r="E10" s="22">
        <v>0.12820512820512819</v>
      </c>
      <c r="F10" s="23">
        <v>-22.41</v>
      </c>
      <c r="G10" s="20">
        <v>0.12820512820512819</v>
      </c>
      <c r="H10" s="23">
        <v>-22.75</v>
      </c>
      <c r="I10" s="20">
        <v>0.1388888888888889</v>
      </c>
      <c r="J10" s="23">
        <v>-24.0899999999999</v>
      </c>
      <c r="K10" s="22">
        <v>0.14705882352941177</v>
      </c>
      <c r="L10" s="23">
        <v>-26.079999999999899</v>
      </c>
      <c r="M10" s="22">
        <v>0.15151515151515152</v>
      </c>
      <c r="N10" s="33">
        <v>-24.649999999999899</v>
      </c>
      <c r="O10" s="35">
        <v>0.1388888888888889</v>
      </c>
      <c r="P10" s="32">
        <v>-25.41</v>
      </c>
      <c r="Q10" s="35">
        <v>0.14705882352941177</v>
      </c>
      <c r="R10" s="37"/>
      <c r="S10" s="24">
        <v>0.09</v>
      </c>
      <c r="T10" s="58">
        <f>STDEV(J8,L8,P8)</f>
        <v>0.72090221250871722</v>
      </c>
      <c r="U10" s="68">
        <f>AVERAGE(J8,L8,P8)</f>
        <v>-24.699999999999971</v>
      </c>
      <c r="Y10" s="51"/>
      <c r="Z10" s="23">
        <v>-25.44</v>
      </c>
      <c r="AA10" s="22">
        <v>0.12820512820512819</v>
      </c>
      <c r="AB10" s="23">
        <v>-22.96</v>
      </c>
      <c r="AC10" s="22">
        <v>0.12820512820512819</v>
      </c>
      <c r="AD10" s="33">
        <v>-23.579999999999899</v>
      </c>
      <c r="AE10" s="21">
        <v>0.14705882352941177</v>
      </c>
      <c r="AF10" s="33">
        <v>-25.41</v>
      </c>
      <c r="AG10" s="21">
        <v>0.16129032258064516</v>
      </c>
      <c r="AH10" s="23">
        <v>-23.1999999999999</v>
      </c>
      <c r="AI10" s="22">
        <v>0.14705882352941177</v>
      </c>
      <c r="AJ10" s="23">
        <v>-26.649999999999899</v>
      </c>
      <c r="AK10" s="22">
        <v>0.14705882352941177</v>
      </c>
      <c r="AL10" s="33">
        <v>-25.41</v>
      </c>
      <c r="AM10" s="35">
        <v>0.14705882352941177</v>
      </c>
      <c r="AN10" s="16"/>
      <c r="AO10" s="60">
        <v>0.09</v>
      </c>
      <c r="AP10" s="59">
        <f>STDEV(AD8,AH8,AJ8,AL8)</f>
        <v>2.1955314466737446</v>
      </c>
      <c r="AQ10" s="24">
        <f>AVERAGE(AD8,AH8,AJ8,AL8)</f>
        <v>-23.772499999999951</v>
      </c>
      <c r="AR10" s="42"/>
      <c r="AS10" s="42"/>
      <c r="AT10" s="42"/>
      <c r="AU10" s="42"/>
    </row>
    <row r="11" spans="1:164" x14ac:dyDescent="0.25">
      <c r="B11" s="23">
        <v>-22.4299999999999</v>
      </c>
      <c r="C11" s="20">
        <v>0.15384615384615385</v>
      </c>
      <c r="D11" s="23">
        <v>-25.44</v>
      </c>
      <c r="E11" s="22">
        <v>0.15384615384615385</v>
      </c>
      <c r="F11" s="23">
        <v>-22.969999999999899</v>
      </c>
      <c r="G11" s="20">
        <v>0.15384615384615385</v>
      </c>
      <c r="H11" s="23">
        <v>-23.17</v>
      </c>
      <c r="I11" s="20">
        <v>0.16666666666666666</v>
      </c>
      <c r="J11" s="23">
        <v>-24.12</v>
      </c>
      <c r="K11" s="22">
        <v>0.17647058823529413</v>
      </c>
      <c r="L11" s="23">
        <v>-26.26</v>
      </c>
      <c r="M11" s="22">
        <v>0.18181818181818182</v>
      </c>
      <c r="N11" s="33">
        <v>-24.899999999999899</v>
      </c>
      <c r="O11" s="35">
        <v>0.16666666666666666</v>
      </c>
      <c r="P11" s="32">
        <v>-25.6799999999999</v>
      </c>
      <c r="Q11" s="35">
        <v>0.17647058823529413</v>
      </c>
      <c r="R11" s="37"/>
      <c r="S11" s="24">
        <v>0.1</v>
      </c>
      <c r="T11" s="67">
        <f>STDEV(B9,D9,F9)</f>
        <v>1.4045995870709707</v>
      </c>
      <c r="U11" s="68">
        <f>AVERAGE(B9,D9,F9)</f>
        <v>-22.959999999999933</v>
      </c>
      <c r="V11" s="54"/>
      <c r="W11" s="51"/>
      <c r="X11" s="51"/>
      <c r="Y11" s="51"/>
      <c r="Z11" s="23">
        <v>-25.44</v>
      </c>
      <c r="AA11" s="22">
        <v>0.15384615384615385</v>
      </c>
      <c r="AB11" s="23">
        <v>-23.17</v>
      </c>
      <c r="AC11" s="22">
        <v>0.15384615384615385</v>
      </c>
      <c r="AD11" s="33">
        <v>-23.85</v>
      </c>
      <c r="AE11" s="21">
        <v>0.17647058823529413</v>
      </c>
      <c r="AF11" s="33">
        <v>-25.46</v>
      </c>
      <c r="AG11" s="21">
        <v>0.19354838709677419</v>
      </c>
      <c r="AH11" s="23">
        <v>-23.5199999999999</v>
      </c>
      <c r="AI11" s="22">
        <v>0.17647058823529413</v>
      </c>
      <c r="AJ11" s="23">
        <v>-26.969999999999899</v>
      </c>
      <c r="AK11" s="22">
        <v>0.17647058823529413</v>
      </c>
      <c r="AL11" s="33">
        <v>-25.6799999999999</v>
      </c>
      <c r="AM11" s="35">
        <v>0.17647058823529413</v>
      </c>
      <c r="AN11" s="16"/>
      <c r="AO11" s="60">
        <v>0.1</v>
      </c>
      <c r="AP11" s="59">
        <f>STDEV(Z9,AB9,AF8)</f>
        <v>1.3093127968518881</v>
      </c>
      <c r="AQ11" s="24">
        <f>AVERAGE(Z9,AB9,AF8)</f>
        <v>-24.269999999999936</v>
      </c>
      <c r="AR11" s="42"/>
      <c r="AS11" s="42"/>
      <c r="AT11" s="42"/>
      <c r="AU11" s="42"/>
    </row>
    <row r="12" spans="1:164" x14ac:dyDescent="0.25">
      <c r="B12" s="23">
        <v>-22.829999999999899</v>
      </c>
      <c r="C12" s="20">
        <v>0.17948717948717949</v>
      </c>
      <c r="D12" s="23">
        <v>-25.579999999999899</v>
      </c>
      <c r="E12" s="22">
        <v>0.17948717948717949</v>
      </c>
      <c r="F12" s="23">
        <v>-23.07</v>
      </c>
      <c r="G12" s="20">
        <v>0.17948717948717949</v>
      </c>
      <c r="H12" s="23">
        <v>-23.4299999999999</v>
      </c>
      <c r="I12" s="20">
        <v>0.19444444444444445</v>
      </c>
      <c r="J12" s="23">
        <v>-24.149999999999899</v>
      </c>
      <c r="K12" s="22">
        <v>0.20588235294117646</v>
      </c>
      <c r="L12" s="23">
        <v>-26.41</v>
      </c>
      <c r="M12" s="22">
        <v>0.21212121212121213</v>
      </c>
      <c r="N12" s="33">
        <v>-25.01</v>
      </c>
      <c r="O12" s="35">
        <v>0.19444444444444445</v>
      </c>
      <c r="P12" s="32">
        <v>-25.739999999999899</v>
      </c>
      <c r="Q12" s="35">
        <v>0.20588235294117646</v>
      </c>
      <c r="R12" s="37"/>
      <c r="S12" s="24"/>
      <c r="T12" s="15"/>
      <c r="U12" s="5"/>
      <c r="V12" s="45">
        <v>0.11</v>
      </c>
      <c r="W12" s="52">
        <f>STDEV(H9,N9)</f>
        <v>0.84852813742385647</v>
      </c>
      <c r="X12" s="51">
        <f>AVERAGE(H9,N9)</f>
        <v>-23.200000000000003</v>
      </c>
      <c r="Y12" s="51"/>
      <c r="Z12" s="23">
        <v>-25.579999999999899</v>
      </c>
      <c r="AA12" s="22">
        <v>0.17948717948717949</v>
      </c>
      <c r="AB12" s="23">
        <v>-24.059999999999899</v>
      </c>
      <c r="AC12" s="22">
        <v>0.17948717948717949</v>
      </c>
      <c r="AD12" s="33">
        <v>-23.94</v>
      </c>
      <c r="AE12" s="21">
        <v>0.20588235294117646</v>
      </c>
      <c r="AF12" s="33">
        <v>-25.46</v>
      </c>
      <c r="AG12" s="21">
        <v>0.22580645161290322</v>
      </c>
      <c r="AH12" s="23">
        <v>-23.96</v>
      </c>
      <c r="AI12" s="22">
        <v>0.20588235294117646</v>
      </c>
      <c r="AJ12" s="23">
        <v>-27.0899999999999</v>
      </c>
      <c r="AK12" s="22">
        <v>0.20588235294117646</v>
      </c>
      <c r="AL12" s="33">
        <v>-25.739999999999899</v>
      </c>
      <c r="AM12" s="35">
        <v>0.20588235294117646</v>
      </c>
      <c r="AN12" s="16"/>
      <c r="AO12" s="60">
        <v>0.12</v>
      </c>
      <c r="AP12" s="59">
        <f>STDEV(AD9,AH9,AJ9,AL9)</f>
        <v>1.9940139584934524</v>
      </c>
      <c r="AQ12" s="24">
        <f>AVERAGE(AD9,AH9,AJ9,AL9)</f>
        <v>-24.192499999999924</v>
      </c>
      <c r="AR12" s="42"/>
      <c r="AS12" s="42"/>
      <c r="AT12" s="42"/>
      <c r="AU12" s="42"/>
    </row>
    <row r="13" spans="1:164" x14ac:dyDescent="0.25">
      <c r="B13" s="23">
        <v>-23.48</v>
      </c>
      <c r="C13" s="20">
        <v>0.20512820512820512</v>
      </c>
      <c r="D13" s="23">
        <v>-25.76</v>
      </c>
      <c r="E13" s="22">
        <v>0.20512820512820512</v>
      </c>
      <c r="F13" s="23">
        <v>-23.3799999999999</v>
      </c>
      <c r="G13" s="20">
        <v>0.20512820512820512</v>
      </c>
      <c r="H13" s="23">
        <v>-23.4499999999999</v>
      </c>
      <c r="I13" s="20">
        <v>0.22222222222222221</v>
      </c>
      <c r="J13" s="23">
        <v>-24.149999999999899</v>
      </c>
      <c r="K13" s="22">
        <v>0.23529411764705882</v>
      </c>
      <c r="L13" s="23">
        <v>-26.489999999999899</v>
      </c>
      <c r="M13" s="22">
        <v>0.24242424242424243</v>
      </c>
      <c r="N13" s="33">
        <v>-25.559999999999899</v>
      </c>
      <c r="O13" s="35">
        <v>0.22222222222222221</v>
      </c>
      <c r="P13" s="32">
        <v>-25.899999999999899</v>
      </c>
      <c r="Q13" s="35">
        <v>0.23529411764705882</v>
      </c>
      <c r="R13" s="37"/>
      <c r="S13" s="24">
        <v>0.12</v>
      </c>
      <c r="T13" s="58">
        <f>STDEV(J9,L9,P9)</f>
        <v>0.80579153631693134</v>
      </c>
      <c r="U13" s="68">
        <f>AVERAGE(J9,L9,P9)</f>
        <v>-24.89</v>
      </c>
      <c r="V13" s="54"/>
      <c r="W13" s="69"/>
      <c r="X13" s="69"/>
      <c r="Y13" s="51"/>
      <c r="Z13" s="23">
        <v>-25.76</v>
      </c>
      <c r="AA13" s="22">
        <v>0.20512820512820512</v>
      </c>
      <c r="AB13" s="23">
        <v>-24.3799999999999</v>
      </c>
      <c r="AC13" s="22">
        <v>0.20512820512820512</v>
      </c>
      <c r="AD13" s="33">
        <v>-24.3</v>
      </c>
      <c r="AE13" s="21">
        <v>0.23529411764705882</v>
      </c>
      <c r="AF13" s="33">
        <v>-25.8399999999999</v>
      </c>
      <c r="AG13" s="21">
        <v>0.25806451612903225</v>
      </c>
      <c r="AH13" s="23">
        <v>-24.42</v>
      </c>
      <c r="AI13" s="22">
        <v>0.23529411764705882</v>
      </c>
      <c r="AJ13" s="23">
        <v>-27.1099999999999</v>
      </c>
      <c r="AK13" s="22">
        <v>0.23529411764705882</v>
      </c>
      <c r="AL13" s="33">
        <v>-25.899999999999899</v>
      </c>
      <c r="AM13" s="35">
        <v>0.23529411764705882</v>
      </c>
      <c r="AN13" s="16"/>
      <c r="AO13" s="60">
        <v>0.13</v>
      </c>
      <c r="AP13" s="59">
        <f>STDEV(Z10,AB10,AF9)</f>
        <v>1.4232474603291352</v>
      </c>
      <c r="AQ13" s="24">
        <f>AVERAGE(Z10,AB10,AF9)</f>
        <v>-24.603333333333335</v>
      </c>
      <c r="AR13" s="42"/>
      <c r="AS13" s="42"/>
      <c r="AT13" s="42"/>
      <c r="AU13" s="42"/>
    </row>
    <row r="14" spans="1:164" x14ac:dyDescent="0.25">
      <c r="B14" s="23">
        <v>-23.48</v>
      </c>
      <c r="C14" s="20">
        <v>0.23076923076923078</v>
      </c>
      <c r="D14" s="23">
        <v>-25.82</v>
      </c>
      <c r="E14" s="22">
        <v>0.23076923076923078</v>
      </c>
      <c r="F14" s="23">
        <v>-23.4299999999999</v>
      </c>
      <c r="G14" s="20">
        <v>0.23076923076923078</v>
      </c>
      <c r="H14" s="23">
        <v>-23.579999999999899</v>
      </c>
      <c r="I14" s="20">
        <v>0.25</v>
      </c>
      <c r="J14" s="23">
        <v>-24.53</v>
      </c>
      <c r="K14" s="22">
        <v>0.26470588235294118</v>
      </c>
      <c r="L14" s="23">
        <v>-26.579999999999899</v>
      </c>
      <c r="M14" s="22">
        <v>0.27272727272727271</v>
      </c>
      <c r="N14" s="33">
        <v>-26.41</v>
      </c>
      <c r="O14" s="35">
        <v>0.25</v>
      </c>
      <c r="P14" s="32">
        <v>-26.07</v>
      </c>
      <c r="Q14" s="35">
        <v>0.26470588235294118</v>
      </c>
      <c r="R14" s="37"/>
      <c r="S14" s="24">
        <v>0.13</v>
      </c>
      <c r="T14" s="67">
        <f>STDEV(B10,D10,F10)</f>
        <v>1.8258240148856997</v>
      </c>
      <c r="U14" s="68">
        <f>AVERAGE(B10,D10,F10)</f>
        <v>-23.33666666666667</v>
      </c>
      <c r="V14" s="54"/>
      <c r="W14" s="51"/>
      <c r="X14" s="51"/>
      <c r="Y14" s="51"/>
      <c r="Z14" s="23">
        <v>-25.82</v>
      </c>
      <c r="AA14" s="22">
        <v>0.23076923076923078</v>
      </c>
      <c r="AB14" s="23">
        <v>-24.6099999999999</v>
      </c>
      <c r="AC14" s="22">
        <v>0.23076923076923078</v>
      </c>
      <c r="AD14" s="33">
        <v>-25.19</v>
      </c>
      <c r="AE14" s="21">
        <v>0.26470588235294118</v>
      </c>
      <c r="AF14" s="33">
        <v>-25.989999999999899</v>
      </c>
      <c r="AG14" s="21">
        <v>0.29032258064516131</v>
      </c>
      <c r="AH14" s="23">
        <v>-24.48</v>
      </c>
      <c r="AI14" s="22">
        <v>0.26470588235294118</v>
      </c>
      <c r="AJ14" s="23">
        <v>-27.17</v>
      </c>
      <c r="AK14" s="22">
        <v>0.26470588235294118</v>
      </c>
      <c r="AL14" s="33">
        <v>-26.07</v>
      </c>
      <c r="AM14" s="35">
        <v>0.26470588235294118</v>
      </c>
      <c r="AN14" s="16"/>
      <c r="AO14" s="60">
        <v>0.15</v>
      </c>
      <c r="AP14" s="59">
        <f>STDEV(Z11,AB11,AD10,AH10,AJ10,AL10)</f>
        <v>1.4564168359367491</v>
      </c>
      <c r="AQ14" s="24">
        <f>AVERAGE(Z11,AB11,AD10,AH10,AJ10,AL10)</f>
        <v>-24.57499999999995</v>
      </c>
      <c r="AR14" s="42"/>
      <c r="AS14" s="42"/>
      <c r="AT14" s="42"/>
      <c r="AU14" s="42"/>
    </row>
    <row r="15" spans="1:164" x14ac:dyDescent="0.25">
      <c r="B15" s="23">
        <v>-23.5</v>
      </c>
      <c r="C15" s="20">
        <v>0.25641025641025639</v>
      </c>
      <c r="D15" s="23">
        <v>-26.1099999999999</v>
      </c>
      <c r="E15" s="22">
        <v>0.25641025641025639</v>
      </c>
      <c r="F15" s="23">
        <v>-23.44</v>
      </c>
      <c r="G15" s="20">
        <v>0.25641025641025639</v>
      </c>
      <c r="H15" s="23">
        <v>-23.6</v>
      </c>
      <c r="I15" s="20">
        <v>0.27777777777777779</v>
      </c>
      <c r="J15" s="23">
        <v>-24.6799999999999</v>
      </c>
      <c r="K15" s="22">
        <v>0.29411764705882354</v>
      </c>
      <c r="L15" s="23">
        <v>-26.75</v>
      </c>
      <c r="M15" s="22">
        <v>0.30303030303030304</v>
      </c>
      <c r="N15" s="33">
        <v>-26.41</v>
      </c>
      <c r="O15" s="35">
        <v>0.27777777777777779</v>
      </c>
      <c r="P15" s="32">
        <v>-26.149999999999899</v>
      </c>
      <c r="Q15" s="35">
        <v>0.29411764705882354</v>
      </c>
      <c r="R15" s="37"/>
      <c r="S15" s="24"/>
      <c r="T15" s="15"/>
      <c r="U15" s="5"/>
      <c r="V15" s="45">
        <v>0.14000000000000001</v>
      </c>
      <c r="W15" s="52">
        <f>STDEV(H10,N10)</f>
        <v>1.343502884254369</v>
      </c>
      <c r="X15" s="51">
        <f>AVERAGE(H10,N10)</f>
        <v>-23.69999999999995</v>
      </c>
      <c r="Y15" s="51"/>
      <c r="Z15" s="23">
        <v>-26.1099999999999</v>
      </c>
      <c r="AA15" s="22">
        <v>0.25641025641025639</v>
      </c>
      <c r="AB15" s="23">
        <v>-25.37</v>
      </c>
      <c r="AC15" s="22">
        <v>0.25641025641025639</v>
      </c>
      <c r="AD15" s="33">
        <v>-25.239999999999899</v>
      </c>
      <c r="AE15" s="21">
        <v>0.29411764705882354</v>
      </c>
      <c r="AF15" s="33">
        <v>-26.1099999999999</v>
      </c>
      <c r="AG15" s="21">
        <v>0.32258064516129031</v>
      </c>
      <c r="AH15" s="23">
        <v>-24.69</v>
      </c>
      <c r="AI15" s="22">
        <v>0.29411764705882354</v>
      </c>
      <c r="AJ15" s="23">
        <v>-27.26</v>
      </c>
      <c r="AK15" s="22">
        <v>0.29411764705882354</v>
      </c>
      <c r="AL15" s="33">
        <v>-26.149999999999899</v>
      </c>
      <c r="AM15" s="35">
        <v>0.29411764705882354</v>
      </c>
      <c r="AN15" s="16"/>
      <c r="AO15" s="60">
        <v>0.18</v>
      </c>
      <c r="AP15" s="59">
        <f>STDEV(Z12,AB12,AD11,AH11,AJ11,AL11)</f>
        <v>1.3458776566488582</v>
      </c>
      <c r="AQ15" s="24">
        <f>AVERAGE(Z12,AB12,AD11,AH11,AJ11,AL11)</f>
        <v>-24.943333333333253</v>
      </c>
      <c r="AR15" s="42"/>
      <c r="AS15" s="42"/>
      <c r="AT15" s="42"/>
      <c r="AU15" s="42"/>
    </row>
    <row r="16" spans="1:164" x14ac:dyDescent="0.25">
      <c r="B16" s="23">
        <v>-24.5199999999999</v>
      </c>
      <c r="C16" s="20">
        <v>0.28205128205128205</v>
      </c>
      <c r="D16" s="23">
        <v>-26.1299999999999</v>
      </c>
      <c r="E16" s="22">
        <v>0.28205128205128205</v>
      </c>
      <c r="F16" s="23">
        <v>-23.46</v>
      </c>
      <c r="G16" s="20">
        <v>0.28205128205128205</v>
      </c>
      <c r="H16" s="23">
        <v>-23.76</v>
      </c>
      <c r="I16" s="20">
        <v>0.30555555555555558</v>
      </c>
      <c r="J16" s="23">
        <v>-24.76</v>
      </c>
      <c r="K16" s="22">
        <v>0.3235294117647059</v>
      </c>
      <c r="L16" s="23">
        <v>-26.89</v>
      </c>
      <c r="M16" s="22">
        <v>0.33333333333333331</v>
      </c>
      <c r="N16" s="33">
        <v>-26.559999999999899</v>
      </c>
      <c r="O16" s="35">
        <v>0.30555555555555558</v>
      </c>
      <c r="P16" s="32">
        <v>-26.28</v>
      </c>
      <c r="Q16" s="35">
        <v>0.3235294117647059</v>
      </c>
      <c r="R16" s="37"/>
      <c r="S16" s="24">
        <v>0.15</v>
      </c>
      <c r="T16" s="58">
        <f>STDEV(J10,L10,B11,D11,F11,P10)</f>
        <v>1.4795900333088041</v>
      </c>
      <c r="U16" s="68">
        <f>AVERAGE(J10,L10,B11,D11,F11,P10)</f>
        <v>-24.403333333333268</v>
      </c>
      <c r="V16" s="54"/>
      <c r="W16" s="51"/>
      <c r="X16" s="51"/>
      <c r="Y16" s="51"/>
      <c r="Z16" s="23">
        <v>-26.1299999999999</v>
      </c>
      <c r="AA16" s="22">
        <v>0.28205128205128205</v>
      </c>
      <c r="AB16" s="23">
        <v>-25.48</v>
      </c>
      <c r="AC16" s="22">
        <v>0.28205128205128205</v>
      </c>
      <c r="AD16" s="33">
        <v>-25.2899999999999</v>
      </c>
      <c r="AE16" s="21">
        <v>0.3235294117647059</v>
      </c>
      <c r="AF16" s="33">
        <v>-26.46</v>
      </c>
      <c r="AG16" s="21">
        <v>0.35483870967741937</v>
      </c>
      <c r="AH16" s="23">
        <v>-24.71</v>
      </c>
      <c r="AI16" s="22">
        <v>0.3235294117647059</v>
      </c>
      <c r="AJ16" s="23">
        <v>-27.3799999999999</v>
      </c>
      <c r="AK16" s="22">
        <v>0.3235294117647059</v>
      </c>
      <c r="AL16" s="33">
        <v>-26.28</v>
      </c>
      <c r="AM16" s="35">
        <v>0.3235294117647059</v>
      </c>
      <c r="AN16" s="16"/>
      <c r="AO16" s="60">
        <v>0.21</v>
      </c>
      <c r="AP16" s="59">
        <f>STDEV(Z13,AB13,AD12,AH12,AJ12,AL12)</f>
        <v>1.2614872175333085</v>
      </c>
      <c r="AQ16" s="24">
        <f>AVERAGE(Z13,AB13,AD12,AH12,AJ12,AL12)</f>
        <v>-25.144999999999953</v>
      </c>
      <c r="AR16" s="42"/>
      <c r="AS16" s="42"/>
      <c r="AT16" s="42"/>
      <c r="AU16" s="42"/>
    </row>
    <row r="17" spans="2:47" x14ac:dyDescent="0.25">
      <c r="B17" s="23">
        <v>-24.6999999999999</v>
      </c>
      <c r="C17" s="20">
        <v>0.30769230769230771</v>
      </c>
      <c r="D17" s="23">
        <v>-26.41</v>
      </c>
      <c r="E17" s="22">
        <v>0.30769230769230771</v>
      </c>
      <c r="F17" s="23">
        <v>-23.53</v>
      </c>
      <c r="G17" s="20">
        <v>0.30769230769230771</v>
      </c>
      <c r="H17" s="23">
        <v>-24.07</v>
      </c>
      <c r="I17" s="20">
        <v>0.33333333333333331</v>
      </c>
      <c r="J17" s="23">
        <v>-24.76</v>
      </c>
      <c r="K17" s="22">
        <v>0.35294117647058826</v>
      </c>
      <c r="L17" s="23">
        <v>-27.0399999999999</v>
      </c>
      <c r="M17" s="22">
        <v>0.36363636363636365</v>
      </c>
      <c r="N17" s="33">
        <v>-26.64</v>
      </c>
      <c r="O17" s="35">
        <v>0.33333333333333331</v>
      </c>
      <c r="P17" s="32">
        <v>-26.3</v>
      </c>
      <c r="Q17" s="35">
        <v>0.35294117647058826</v>
      </c>
      <c r="R17" s="37"/>
      <c r="S17" s="24"/>
      <c r="T17" s="15"/>
      <c r="U17" s="5"/>
      <c r="V17" s="45">
        <v>0.17</v>
      </c>
      <c r="W17" s="53">
        <f>STDEV(H11,N11)</f>
        <v>1.2232947314526545</v>
      </c>
      <c r="X17" s="51">
        <f>AVERAGE(H11,N11)</f>
        <v>-24.03499999999995</v>
      </c>
      <c r="Y17" s="51"/>
      <c r="Z17" s="23">
        <v>-26.41</v>
      </c>
      <c r="AA17" s="22">
        <v>0.30769230769230771</v>
      </c>
      <c r="AB17" s="23">
        <v>-26.23</v>
      </c>
      <c r="AC17" s="22">
        <v>0.30769230769230771</v>
      </c>
      <c r="AD17" s="33">
        <v>-25.55</v>
      </c>
      <c r="AE17" s="21">
        <v>0.35294117647058826</v>
      </c>
      <c r="AF17" s="33">
        <v>-26.62</v>
      </c>
      <c r="AG17" s="21">
        <v>0.38709677419354838</v>
      </c>
      <c r="AH17" s="23">
        <v>-24.73</v>
      </c>
      <c r="AI17" s="22">
        <v>0.35294117647058826</v>
      </c>
      <c r="AJ17" s="23">
        <v>-27.82</v>
      </c>
      <c r="AK17" s="22">
        <v>0.35294117647058826</v>
      </c>
      <c r="AL17" s="33">
        <v>-26.3</v>
      </c>
      <c r="AM17" s="35">
        <v>0.35294117647058826</v>
      </c>
      <c r="AN17" s="16"/>
      <c r="AO17" s="60">
        <v>0.23</v>
      </c>
      <c r="AP17" s="59">
        <f>STDEV(Z14,AB14,AF12)</f>
        <v>0.62131580805046505</v>
      </c>
      <c r="AQ17" s="24">
        <f>AVERAGE(Z14,AB14,AF12)</f>
        <v>-25.296666666666635</v>
      </c>
      <c r="AR17" s="42"/>
      <c r="AS17" s="42"/>
      <c r="AT17" s="42"/>
      <c r="AU17" s="42"/>
    </row>
    <row r="18" spans="2:47" x14ac:dyDescent="0.25">
      <c r="B18" s="23">
        <v>-24.809999999999899</v>
      </c>
      <c r="C18" s="20">
        <v>0.33333333333333331</v>
      </c>
      <c r="D18" s="23">
        <v>-26.62</v>
      </c>
      <c r="E18" s="22">
        <v>0.33333333333333331</v>
      </c>
      <c r="F18" s="23">
        <v>-23.8</v>
      </c>
      <c r="G18" s="20">
        <v>0.33333333333333331</v>
      </c>
      <c r="H18" s="23">
        <v>-24.1</v>
      </c>
      <c r="I18" s="20">
        <v>0.3611111111111111</v>
      </c>
      <c r="J18" s="23">
        <v>-24.85</v>
      </c>
      <c r="K18" s="22">
        <v>0.38235294117647056</v>
      </c>
      <c r="L18" s="23">
        <v>-27.5199999999999</v>
      </c>
      <c r="M18" s="22">
        <v>0.39393939393939392</v>
      </c>
      <c r="N18" s="33">
        <v>-26.6799999999999</v>
      </c>
      <c r="O18" s="35">
        <v>0.3611111111111111</v>
      </c>
      <c r="P18" s="32">
        <v>-26.32</v>
      </c>
      <c r="Q18" s="35">
        <v>0.38235294117647056</v>
      </c>
      <c r="R18" s="37"/>
      <c r="S18" s="24">
        <v>0.18</v>
      </c>
      <c r="T18" s="58">
        <f>STDEV(B12,D12,F12,J11,L11,P11)</f>
        <v>1.4550601362143041</v>
      </c>
      <c r="U18" s="68">
        <f>AVERAGE(B12,D12,F12,J11,L11,P11)</f>
        <v>-24.58999999999995</v>
      </c>
      <c r="V18" s="54"/>
      <c r="W18" s="51"/>
      <c r="X18" s="51"/>
      <c r="Y18" s="51"/>
      <c r="Z18" s="23">
        <v>-26.62</v>
      </c>
      <c r="AA18" s="22">
        <v>0.33333333333333331</v>
      </c>
      <c r="AB18" s="23">
        <v>-26.66</v>
      </c>
      <c r="AC18" s="22">
        <v>0.33333333333333331</v>
      </c>
      <c r="AD18" s="33">
        <v>-25.829999999999899</v>
      </c>
      <c r="AE18" s="21">
        <v>0.38235294117647056</v>
      </c>
      <c r="AF18" s="33">
        <v>-26.67</v>
      </c>
      <c r="AG18" s="21">
        <v>0.41935483870967744</v>
      </c>
      <c r="AH18" s="23">
        <v>-24.78</v>
      </c>
      <c r="AI18" s="22">
        <v>0.38235294117647056</v>
      </c>
      <c r="AJ18" s="23">
        <v>-27.89</v>
      </c>
      <c r="AK18" s="22">
        <v>0.38235294117647056</v>
      </c>
      <c r="AL18" s="33">
        <v>-26.32</v>
      </c>
      <c r="AM18" s="35">
        <v>0.38235294117647056</v>
      </c>
      <c r="AN18" s="16"/>
      <c r="AO18" s="60">
        <v>0.24</v>
      </c>
      <c r="AP18" s="59">
        <f>STDEV(AH13,AJ13,AL13)</f>
        <v>1.3472564715004558</v>
      </c>
      <c r="AQ18" s="24">
        <f>AVERAGE(AH13,AJ13,AL13)</f>
        <v>-25.809999999999935</v>
      </c>
      <c r="AR18" s="42"/>
      <c r="AS18" s="42"/>
      <c r="AT18" s="42"/>
      <c r="AU18" s="42"/>
    </row>
    <row r="19" spans="2:47" x14ac:dyDescent="0.25">
      <c r="B19" s="23">
        <v>-25.14</v>
      </c>
      <c r="C19" s="20">
        <v>0.35897435897435898</v>
      </c>
      <c r="D19" s="23">
        <v>-27.4499999999999</v>
      </c>
      <c r="E19" s="22">
        <v>0.35897435897435898</v>
      </c>
      <c r="F19" s="23">
        <v>-23.85</v>
      </c>
      <c r="G19" s="20">
        <v>0.35897435897435898</v>
      </c>
      <c r="H19" s="23">
        <v>-24.64</v>
      </c>
      <c r="I19" s="20">
        <v>0.3888888888888889</v>
      </c>
      <c r="J19" s="23">
        <v>-25.0399999999999</v>
      </c>
      <c r="K19" s="22">
        <v>0.41176470588235292</v>
      </c>
      <c r="L19" s="23">
        <v>-28.03</v>
      </c>
      <c r="M19" s="22">
        <v>0.42424242424242425</v>
      </c>
      <c r="N19" s="33">
        <v>-26.87</v>
      </c>
      <c r="O19" s="35">
        <v>0.3888888888888889</v>
      </c>
      <c r="P19" s="32">
        <v>-26.719999999999899</v>
      </c>
      <c r="Q19" s="35">
        <v>0.41176470588235292</v>
      </c>
      <c r="R19" s="37"/>
      <c r="S19" s="24"/>
      <c r="T19" s="15"/>
      <c r="U19" s="5"/>
      <c r="V19" s="45">
        <v>0.19</v>
      </c>
      <c r="W19" s="53">
        <f>STDEV(N12,H12)</f>
        <v>1.1172287142748167</v>
      </c>
      <c r="X19" s="51">
        <f>AVERAGE(N12,H12)</f>
        <v>-24.219999999999949</v>
      </c>
      <c r="Y19" s="51"/>
      <c r="Z19" s="23">
        <v>-27.4499999999999</v>
      </c>
      <c r="AA19" s="22">
        <v>0.35897435897435898</v>
      </c>
      <c r="AB19" s="23">
        <v>-26.969999999999899</v>
      </c>
      <c r="AC19" s="22">
        <v>0.35897435897435898</v>
      </c>
      <c r="AD19" s="33">
        <v>-25.91</v>
      </c>
      <c r="AE19" s="21">
        <v>0.41176470588235292</v>
      </c>
      <c r="AF19" s="33">
        <v>-26.69</v>
      </c>
      <c r="AG19" s="21">
        <v>0.45161290322580644</v>
      </c>
      <c r="AH19" s="23">
        <v>-25.0199999999999</v>
      </c>
      <c r="AI19" s="22">
        <v>0.41176470588235292</v>
      </c>
      <c r="AJ19" s="23">
        <v>-28.239999999999899</v>
      </c>
      <c r="AK19" s="22">
        <v>0.41176470588235292</v>
      </c>
      <c r="AL19" s="33">
        <v>-26.719999999999899</v>
      </c>
      <c r="AM19" s="35">
        <v>0.41176470588235292</v>
      </c>
      <c r="AN19" s="16"/>
      <c r="AO19" s="60">
        <v>0.26</v>
      </c>
      <c r="AP19" s="59">
        <f>STDEV(Z15,AB15,AD14,AF13,AH14,AJ14,AL14)</f>
        <v>0.84924896792624638</v>
      </c>
      <c r="AQ19" s="24">
        <f>AVERAGE(Z15,AB15,AD14,AF13,AH14,AJ14,AL14)</f>
        <v>-25.747142857142826</v>
      </c>
      <c r="AR19" s="42"/>
      <c r="AS19" s="42"/>
      <c r="AT19" s="42"/>
      <c r="AU19" s="42"/>
    </row>
    <row r="20" spans="2:47" x14ac:dyDescent="0.25">
      <c r="B20" s="23">
        <v>-25.469999999999899</v>
      </c>
      <c r="C20" s="20">
        <v>0.38461538461538464</v>
      </c>
      <c r="D20" s="23">
        <v>-27.48</v>
      </c>
      <c r="E20" s="22">
        <v>0.38461538461538464</v>
      </c>
      <c r="F20" s="23">
        <v>-24.17</v>
      </c>
      <c r="G20" s="20">
        <v>0.38461538461538464</v>
      </c>
      <c r="H20" s="23">
        <v>-24.69</v>
      </c>
      <c r="I20" s="20">
        <v>0.41666666666666669</v>
      </c>
      <c r="J20" s="23">
        <v>-25.21</v>
      </c>
      <c r="K20" s="22">
        <v>0.44117647058823528</v>
      </c>
      <c r="L20" s="23">
        <v>-28.149999999999899</v>
      </c>
      <c r="M20" s="22">
        <v>0.45454545454545453</v>
      </c>
      <c r="N20" s="33">
        <v>-27.0899999999999</v>
      </c>
      <c r="O20" s="35">
        <v>0.41666666666666669</v>
      </c>
      <c r="P20" s="32">
        <v>-26.739999999999899</v>
      </c>
      <c r="Q20" s="35">
        <v>0.44117647058823528</v>
      </c>
      <c r="R20" s="37"/>
      <c r="S20" s="24">
        <v>0.21</v>
      </c>
      <c r="T20" s="58">
        <f>STDEV(J12,L12,B13,D13,F13,P12)</f>
        <v>1.3096717145911214</v>
      </c>
      <c r="U20" s="68">
        <f>AVERAGE(J12,L12,B13,D13,F13,P12)</f>
        <v>-24.819999999999951</v>
      </c>
      <c r="V20" s="54"/>
      <c r="W20" s="51"/>
      <c r="X20" s="51"/>
      <c r="Y20" s="51"/>
      <c r="Z20" s="23">
        <v>-27.48</v>
      </c>
      <c r="AA20" s="22">
        <v>0.38461538461538464</v>
      </c>
      <c r="AB20" s="23">
        <v>-27.059999999999899</v>
      </c>
      <c r="AC20" s="22">
        <v>0.38461538461538464</v>
      </c>
      <c r="AD20" s="33">
        <v>-26.03</v>
      </c>
      <c r="AE20" s="21">
        <v>0.44117647058823528</v>
      </c>
      <c r="AF20" s="33">
        <v>-27.1299999999999</v>
      </c>
      <c r="AG20" s="21">
        <v>0.4838709677419355</v>
      </c>
      <c r="AH20" s="23">
        <v>-25.26</v>
      </c>
      <c r="AI20" s="22">
        <v>0.44117647058823528</v>
      </c>
      <c r="AJ20" s="23">
        <v>-28.6099999999999</v>
      </c>
      <c r="AK20" s="22">
        <v>0.44117647058823528</v>
      </c>
      <c r="AL20" s="33">
        <v>-26.739999999999899</v>
      </c>
      <c r="AM20" s="35">
        <v>0.44117647058823528</v>
      </c>
      <c r="AN20" s="16"/>
      <c r="AO20" s="15"/>
      <c r="AP20" s="15"/>
      <c r="AQ20" s="15"/>
      <c r="AR20" s="43">
        <v>0.28000000000000003</v>
      </c>
      <c r="AS20" s="44">
        <f>STDEV(Z16,AB16)</f>
        <v>0.45961940777118454</v>
      </c>
      <c r="AT20" s="45">
        <f>AVERAGE(Z16,AB16)</f>
        <v>-25.80499999999995</v>
      </c>
      <c r="AU20" s="42"/>
    </row>
    <row r="21" spans="2:47" x14ac:dyDescent="0.25">
      <c r="B21" s="23">
        <v>-25.6299999999999</v>
      </c>
      <c r="C21" s="20">
        <v>0.41025641025641024</v>
      </c>
      <c r="D21" s="23">
        <v>-27.5</v>
      </c>
      <c r="E21" s="22">
        <v>0.41025641025641024</v>
      </c>
      <c r="F21" s="23">
        <v>-24.17</v>
      </c>
      <c r="G21" s="20">
        <v>0.41025641025641024</v>
      </c>
      <c r="H21" s="23">
        <v>-24.7899999999999</v>
      </c>
      <c r="I21" s="20">
        <v>0.44444444444444442</v>
      </c>
      <c r="J21" s="23">
        <v>-25.28</v>
      </c>
      <c r="K21" s="22">
        <v>0.47058823529411764</v>
      </c>
      <c r="L21" s="23">
        <v>-28.149999999999899</v>
      </c>
      <c r="M21" s="22">
        <v>0.48484848484848486</v>
      </c>
      <c r="N21" s="33">
        <v>-27.2699999999999</v>
      </c>
      <c r="O21" s="35">
        <v>0.44444444444444442</v>
      </c>
      <c r="P21" s="32">
        <v>-26.899999999999899</v>
      </c>
      <c r="Q21" s="35">
        <v>0.47058823529411764</v>
      </c>
      <c r="R21" s="37"/>
      <c r="S21" s="24"/>
      <c r="T21" s="15"/>
      <c r="U21" s="5"/>
      <c r="V21" s="45">
        <v>0.22</v>
      </c>
      <c r="W21" s="52">
        <f>STDEV(N13,H13)</f>
        <v>1.491995308303615</v>
      </c>
      <c r="X21" s="51">
        <f>AVERAGE(N13,H13)</f>
        <v>-24.5049999999999</v>
      </c>
      <c r="Y21" s="51"/>
      <c r="Z21" s="23">
        <v>-27.5</v>
      </c>
      <c r="AA21" s="22">
        <v>0.41025641025641024</v>
      </c>
      <c r="AB21" s="23">
        <v>-27.079999999999899</v>
      </c>
      <c r="AC21" s="22">
        <v>0.41025641025641024</v>
      </c>
      <c r="AD21" s="33">
        <v>-26.1299999999999</v>
      </c>
      <c r="AE21" s="21">
        <v>0.47058823529411764</v>
      </c>
      <c r="AF21" s="33">
        <v>-27.37</v>
      </c>
      <c r="AG21" s="21">
        <v>0.5161290322580645</v>
      </c>
      <c r="AH21" s="23">
        <v>-25.3399999999999</v>
      </c>
      <c r="AI21" s="22">
        <v>0.47058823529411764</v>
      </c>
      <c r="AJ21" s="23">
        <v>-29.0899999999999</v>
      </c>
      <c r="AK21" s="22">
        <v>0.47058823529411764</v>
      </c>
      <c r="AL21" s="33">
        <v>-26.899999999999899</v>
      </c>
      <c r="AM21" s="35">
        <v>0.47058823529411764</v>
      </c>
      <c r="AN21" s="16"/>
      <c r="AO21" s="60">
        <v>0.28999999999999998</v>
      </c>
      <c r="AP21" s="59">
        <f>STDEV(AD15,AF14,AH15,AJ15,AL15)</f>
        <v>0.97648860720441144</v>
      </c>
      <c r="AQ21" s="24">
        <f>AVERAGE(AD15,AF14,AH15,AJ15,AL15)</f>
        <v>-25.865999999999939</v>
      </c>
      <c r="AR21" s="42"/>
      <c r="AS21" s="42"/>
      <c r="AT21" s="42"/>
      <c r="AU21" s="42"/>
    </row>
    <row r="22" spans="2:47" x14ac:dyDescent="0.25">
      <c r="B22" s="23">
        <v>-26.1999999999999</v>
      </c>
      <c r="C22" s="20">
        <v>0.4358974358974359</v>
      </c>
      <c r="D22" s="23">
        <v>-27.5199999999999</v>
      </c>
      <c r="E22" s="22">
        <v>0.4358974358974359</v>
      </c>
      <c r="F22" s="23">
        <v>-24.28</v>
      </c>
      <c r="G22" s="20">
        <v>0.4358974358974359</v>
      </c>
      <c r="H22" s="23">
        <v>-24.989999999999899</v>
      </c>
      <c r="I22" s="20">
        <v>0.47222222222222221</v>
      </c>
      <c r="J22" s="23">
        <v>-25.8599999999999</v>
      </c>
      <c r="K22" s="22">
        <v>0.5</v>
      </c>
      <c r="L22" s="23">
        <v>-28.21</v>
      </c>
      <c r="M22" s="22">
        <v>0.51515151515151514</v>
      </c>
      <c r="N22" s="33">
        <v>-27.32</v>
      </c>
      <c r="O22" s="35">
        <v>0.47222222222222221</v>
      </c>
      <c r="P22" s="32">
        <v>-27.46</v>
      </c>
      <c r="Q22" s="35">
        <v>0.5</v>
      </c>
      <c r="R22" s="37"/>
      <c r="S22" s="24">
        <v>0.23</v>
      </c>
      <c r="T22" s="67">
        <f>STDEV(B14,D14,F14)</f>
        <v>1.3656622325206971</v>
      </c>
      <c r="U22" s="68">
        <f>AVERAGE(B14,D14,F14)</f>
        <v>-24.2433333333333</v>
      </c>
      <c r="V22" s="54"/>
      <c r="W22" s="51"/>
      <c r="X22" s="51"/>
      <c r="Y22" s="51"/>
      <c r="Z22" s="23">
        <v>-27.5199999999999</v>
      </c>
      <c r="AA22" s="22">
        <v>0.4358974358974359</v>
      </c>
      <c r="AB22" s="23">
        <v>-27.21</v>
      </c>
      <c r="AC22" s="22">
        <v>0.4358974358974359</v>
      </c>
      <c r="AD22" s="33">
        <v>-26.1999999999999</v>
      </c>
      <c r="AE22" s="21">
        <v>0.5</v>
      </c>
      <c r="AF22" s="33">
        <v>-27.969999999999899</v>
      </c>
      <c r="AG22" s="21">
        <v>0.54838709677419351</v>
      </c>
      <c r="AH22" s="23">
        <v>-25.39</v>
      </c>
      <c r="AI22" s="22">
        <v>0.5</v>
      </c>
      <c r="AJ22" s="23">
        <v>-29.3</v>
      </c>
      <c r="AK22" s="22">
        <v>0.5</v>
      </c>
      <c r="AL22" s="33">
        <v>-27.46</v>
      </c>
      <c r="AM22" s="35">
        <v>0.5</v>
      </c>
      <c r="AN22" s="16"/>
      <c r="AO22" s="15"/>
      <c r="AP22" s="15"/>
      <c r="AQ22" s="15"/>
      <c r="AR22" s="43">
        <v>0.31</v>
      </c>
      <c r="AS22" s="44">
        <f>STDEV(Z17,AB17)</f>
        <v>0.12727922061357835</v>
      </c>
      <c r="AT22" s="45">
        <f>AVERAGE(Z17,AB17)</f>
        <v>-26.32</v>
      </c>
      <c r="AU22" s="42"/>
    </row>
    <row r="23" spans="2:47" x14ac:dyDescent="0.25">
      <c r="B23" s="23">
        <v>-26.2699999999999</v>
      </c>
      <c r="C23" s="20">
        <v>0.46153846153846156</v>
      </c>
      <c r="D23" s="23">
        <v>-27.55</v>
      </c>
      <c r="E23" s="22">
        <v>0.46153846153846156</v>
      </c>
      <c r="F23" s="23">
        <v>-24.3799999999999</v>
      </c>
      <c r="G23" s="20">
        <v>0.46153846153846156</v>
      </c>
      <c r="H23" s="23">
        <v>-25.0399999999999</v>
      </c>
      <c r="I23" s="20">
        <v>0.5</v>
      </c>
      <c r="J23" s="23">
        <v>-25.96</v>
      </c>
      <c r="K23" s="22">
        <v>0.52941176470588236</v>
      </c>
      <c r="L23" s="23">
        <v>-28.26</v>
      </c>
      <c r="M23" s="22">
        <v>0.54545454545454541</v>
      </c>
      <c r="N23" s="33">
        <v>-27.44</v>
      </c>
      <c r="O23" s="35">
        <v>0.5</v>
      </c>
      <c r="P23" s="32">
        <v>-27.559999999999899</v>
      </c>
      <c r="Q23" s="35">
        <v>0.52941176470588236</v>
      </c>
      <c r="R23" s="37"/>
      <c r="S23" s="24">
        <v>0.24</v>
      </c>
      <c r="T23" s="58">
        <f>STDEV(J13,L13,P13)</f>
        <v>1.2169771293386467</v>
      </c>
      <c r="U23" s="68">
        <f>AVERAGE(J13,L13,P13)</f>
        <v>-25.513333333333236</v>
      </c>
      <c r="V23" s="54"/>
      <c r="W23" s="69"/>
      <c r="X23" s="69"/>
      <c r="Y23" s="51"/>
      <c r="Z23" s="23">
        <v>-27.55</v>
      </c>
      <c r="AA23" s="22">
        <v>0.46153846153846156</v>
      </c>
      <c r="AB23" s="23">
        <v>-27.23</v>
      </c>
      <c r="AC23" s="22">
        <v>0.46153846153846156</v>
      </c>
      <c r="AD23" s="33">
        <v>-26.5</v>
      </c>
      <c r="AE23" s="21">
        <v>0.52941176470588236</v>
      </c>
      <c r="AF23" s="33">
        <v>-27.969999999999899</v>
      </c>
      <c r="AG23" s="21">
        <v>0.58064516129032262</v>
      </c>
      <c r="AH23" s="23">
        <v>-25.5899999999999</v>
      </c>
      <c r="AI23" s="22">
        <v>0.52941176470588236</v>
      </c>
      <c r="AJ23" s="23">
        <v>-29.35</v>
      </c>
      <c r="AK23" s="22">
        <v>0.52941176470588236</v>
      </c>
      <c r="AL23" s="33">
        <v>-27.559999999999899</v>
      </c>
      <c r="AM23" s="35">
        <v>0.52941176470588236</v>
      </c>
      <c r="AN23" s="16"/>
      <c r="AO23" s="60">
        <v>0.32</v>
      </c>
      <c r="AP23" s="59">
        <f>STDEV(AD16,AF15,AH16,AJ16,AL16)</f>
        <v>1.0188866472772884</v>
      </c>
      <c r="AQ23" s="24">
        <f>AVERAGE(AD16,AF15,AH16,AJ16,AL16)</f>
        <v>-25.95399999999994</v>
      </c>
      <c r="AR23" s="42"/>
      <c r="AS23" s="42"/>
      <c r="AT23" s="42"/>
      <c r="AU23" s="42"/>
    </row>
    <row r="24" spans="2:47" x14ac:dyDescent="0.25">
      <c r="B24" s="23">
        <v>-26.42</v>
      </c>
      <c r="C24" s="20">
        <v>0.48717948717948717</v>
      </c>
      <c r="D24" s="23">
        <v>-27.8</v>
      </c>
      <c r="E24" s="22">
        <v>0.48717948717948717</v>
      </c>
      <c r="F24" s="23">
        <v>-24.6</v>
      </c>
      <c r="G24" s="20">
        <v>0.48717948717948717</v>
      </c>
      <c r="H24" s="23">
        <v>-25.1</v>
      </c>
      <c r="I24" s="20">
        <v>0.52777777777777779</v>
      </c>
      <c r="J24" s="23">
        <v>-26.01</v>
      </c>
      <c r="K24" s="22">
        <v>0.55882352941176472</v>
      </c>
      <c r="L24" s="23">
        <v>-28.53</v>
      </c>
      <c r="M24" s="22">
        <v>0.5757575757575758</v>
      </c>
      <c r="N24" s="33">
        <v>-27.44</v>
      </c>
      <c r="O24" s="35">
        <v>0.52777777777777779</v>
      </c>
      <c r="P24" s="32">
        <v>-27.66</v>
      </c>
      <c r="Q24" s="35">
        <v>0.55882352941176472</v>
      </c>
      <c r="R24" s="37"/>
      <c r="S24" s="24"/>
      <c r="T24" s="15"/>
      <c r="U24" s="5"/>
      <c r="V24" s="45">
        <v>0.25</v>
      </c>
      <c r="W24" s="52">
        <f>STDEV(N14,H14)</f>
        <v>2.001112190758001</v>
      </c>
      <c r="X24" s="51">
        <f>AVERAGE(N14,H14)</f>
        <v>-24.994999999999948</v>
      </c>
      <c r="Y24" s="51"/>
      <c r="Z24" s="23">
        <v>-27.8</v>
      </c>
      <c r="AA24" s="22">
        <v>0.48717948717948717</v>
      </c>
      <c r="AB24" s="23">
        <v>-27.2899999999999</v>
      </c>
      <c r="AC24" s="22">
        <v>0.48717948717948717</v>
      </c>
      <c r="AD24" s="33">
        <v>-27</v>
      </c>
      <c r="AE24" s="21">
        <v>0.55882352941176472</v>
      </c>
      <c r="AF24" s="33">
        <v>-28.01</v>
      </c>
      <c r="AG24" s="21">
        <v>0.61290322580645162</v>
      </c>
      <c r="AH24" s="23">
        <v>-25.989999999999899</v>
      </c>
      <c r="AI24" s="22">
        <v>0.55882352941176472</v>
      </c>
      <c r="AJ24" s="23">
        <v>-29.399999999999899</v>
      </c>
      <c r="AK24" s="22">
        <v>0.55882352941176472</v>
      </c>
      <c r="AL24" s="33">
        <v>-27.66</v>
      </c>
      <c r="AM24" s="35">
        <v>0.55882352941176472</v>
      </c>
      <c r="AN24" s="16"/>
      <c r="AO24" s="15"/>
      <c r="AP24" s="15"/>
      <c r="AQ24" s="15"/>
      <c r="AR24" s="43">
        <v>0.33</v>
      </c>
      <c r="AS24" s="44">
        <f>STDEV(Z18,AB18)</f>
        <v>2.8284271247461298E-2</v>
      </c>
      <c r="AT24" s="45">
        <f>AVERAGE(Z18,AB18)</f>
        <v>-26.64</v>
      </c>
      <c r="AU24" s="42"/>
    </row>
    <row r="25" spans="2:47" x14ac:dyDescent="0.25">
      <c r="B25" s="23">
        <v>-26.82</v>
      </c>
      <c r="C25" s="20">
        <v>0.51282051282051277</v>
      </c>
      <c r="D25" s="23">
        <v>-27.8799999999999</v>
      </c>
      <c r="E25" s="22">
        <v>0.51282051282051277</v>
      </c>
      <c r="F25" s="23">
        <v>-24.66</v>
      </c>
      <c r="G25" s="20">
        <v>0.51282051282051277</v>
      </c>
      <c r="H25" s="23">
        <v>-25.1299999999999</v>
      </c>
      <c r="I25" s="20">
        <v>0.55555555555555558</v>
      </c>
      <c r="J25" s="23">
        <v>-26.21</v>
      </c>
      <c r="K25" s="22">
        <v>0.58823529411764708</v>
      </c>
      <c r="L25" s="23">
        <v>-28.719999999999899</v>
      </c>
      <c r="M25" s="22">
        <v>0.60606060606060608</v>
      </c>
      <c r="N25" s="33">
        <v>-27.62</v>
      </c>
      <c r="O25" s="35">
        <v>0.55555555555555558</v>
      </c>
      <c r="P25" s="32">
        <v>-27.8399999999999</v>
      </c>
      <c r="Q25" s="35">
        <v>0.58823529411764708</v>
      </c>
      <c r="R25" s="37"/>
      <c r="S25" s="24">
        <v>0.26</v>
      </c>
      <c r="T25" s="67">
        <f>STDEV(B15,D15,J14,F15,P14)</f>
        <v>1.315009505669039</v>
      </c>
      <c r="U25" s="68">
        <f>AVERAGE(B15,D15,J14,F15,P14)</f>
        <v>-24.729999999999979</v>
      </c>
      <c r="V25" s="54"/>
      <c r="W25" s="51"/>
      <c r="X25" s="51"/>
      <c r="Y25" s="51"/>
      <c r="Z25" s="23">
        <v>-27.8799999999999</v>
      </c>
      <c r="AA25" s="22">
        <v>0.51282051282051277</v>
      </c>
      <c r="AB25" s="23">
        <v>-27.2899999999999</v>
      </c>
      <c r="AC25" s="22">
        <v>0.51282051282051277</v>
      </c>
      <c r="AD25" s="33">
        <v>-27.1299999999999</v>
      </c>
      <c r="AE25" s="21">
        <v>0.58823529411764708</v>
      </c>
      <c r="AF25" s="33">
        <v>-28.3</v>
      </c>
      <c r="AG25" s="21">
        <v>0.64516129032258063</v>
      </c>
      <c r="AH25" s="23">
        <v>-26.0899999999999</v>
      </c>
      <c r="AI25" s="22">
        <v>0.58823529411764708</v>
      </c>
      <c r="AJ25" s="23">
        <v>-29.53</v>
      </c>
      <c r="AK25" s="22">
        <v>0.58823529411764708</v>
      </c>
      <c r="AL25" s="33">
        <v>-27.8399999999999</v>
      </c>
      <c r="AM25" s="35">
        <v>0.58823529411764708</v>
      </c>
      <c r="AN25" s="16"/>
      <c r="AO25" s="60">
        <v>0.35</v>
      </c>
      <c r="AP25" s="59">
        <f>STDEV(AD17,AF16,AH17,AJ17,AL17)</f>
        <v>1.1490735398572189</v>
      </c>
      <c r="AQ25" s="24">
        <f>AVERAGE(AD17,AF16,AH17,AJ17,AL17)</f>
        <v>-26.172000000000004</v>
      </c>
      <c r="AR25" s="42"/>
      <c r="AS25" s="42"/>
      <c r="AT25" s="42"/>
      <c r="AU25" s="42"/>
    </row>
    <row r="26" spans="2:47" x14ac:dyDescent="0.25">
      <c r="B26" s="23">
        <v>-27.07</v>
      </c>
      <c r="C26" s="20">
        <v>0.53846153846153844</v>
      </c>
      <c r="D26" s="23">
        <v>-28.16</v>
      </c>
      <c r="E26" s="22">
        <v>0.53846153846153844</v>
      </c>
      <c r="F26" s="23">
        <v>-25.16</v>
      </c>
      <c r="G26" s="20">
        <v>0.53846153846153844</v>
      </c>
      <c r="H26" s="23">
        <v>-25.26</v>
      </c>
      <c r="I26" s="20">
        <v>0.58333333333333337</v>
      </c>
      <c r="J26" s="23">
        <v>-26.23</v>
      </c>
      <c r="K26" s="22">
        <v>0.61764705882352944</v>
      </c>
      <c r="L26" s="23">
        <v>-28.91</v>
      </c>
      <c r="M26" s="22">
        <v>0.63636363636363635</v>
      </c>
      <c r="N26" s="33">
        <v>-27.809999999999899</v>
      </c>
      <c r="O26" s="35">
        <v>0.58333333333333337</v>
      </c>
      <c r="P26" s="32">
        <v>-27.8799999999999</v>
      </c>
      <c r="Q26" s="35">
        <v>0.61764705882352944</v>
      </c>
      <c r="R26" s="37"/>
      <c r="S26" s="24">
        <v>0.28000000000000003</v>
      </c>
      <c r="T26" s="58">
        <f>STDEV(H15,N15,B16,D16,F16)</f>
        <v>1.3849296010988965</v>
      </c>
      <c r="U26" s="68">
        <f>AVERAGE(H15,N15,B16,D16,F16)</f>
        <v>-24.823999999999963</v>
      </c>
      <c r="V26" s="54"/>
      <c r="W26" s="51"/>
      <c r="X26" s="51"/>
      <c r="Y26" s="51"/>
      <c r="Z26" s="23">
        <v>-28.16</v>
      </c>
      <c r="AA26" s="22">
        <v>0.53846153846153844</v>
      </c>
      <c r="AB26" s="23">
        <v>-27.48</v>
      </c>
      <c r="AC26" s="22">
        <v>0.53846153846153844</v>
      </c>
      <c r="AD26" s="33">
        <v>-27.239999999999899</v>
      </c>
      <c r="AE26" s="21">
        <v>0.61764705882352944</v>
      </c>
      <c r="AF26" s="33">
        <v>-28.5</v>
      </c>
      <c r="AG26" s="21">
        <v>0.67741935483870963</v>
      </c>
      <c r="AH26" s="23">
        <v>-26.1799999999999</v>
      </c>
      <c r="AI26" s="22">
        <v>0.61764705882352944</v>
      </c>
      <c r="AJ26" s="23">
        <v>-29.6799999999999</v>
      </c>
      <c r="AK26" s="22">
        <v>0.61764705882352944</v>
      </c>
      <c r="AL26" s="33">
        <v>-27.8799999999999</v>
      </c>
      <c r="AM26" s="35">
        <v>0.61764705882352944</v>
      </c>
      <c r="AN26" s="16"/>
      <c r="AO26" s="15"/>
      <c r="AP26" s="15"/>
      <c r="AQ26" s="15"/>
      <c r="AR26" s="43">
        <v>0.36</v>
      </c>
      <c r="AS26" s="44">
        <f>STDEV(Z19,AB19)</f>
        <v>0.33941125496954311</v>
      </c>
      <c r="AT26" s="45">
        <f>AVERAGE(Z19,AB19)</f>
        <v>-27.209999999999901</v>
      </c>
      <c r="AU26" s="42"/>
    </row>
    <row r="27" spans="2:47" x14ac:dyDescent="0.25">
      <c r="B27" s="23">
        <v>-27.1</v>
      </c>
      <c r="C27" s="20">
        <v>0.5641025641025641</v>
      </c>
      <c r="D27" s="23">
        <v>-28.4499999999999</v>
      </c>
      <c r="E27" s="22">
        <v>0.5641025641025641</v>
      </c>
      <c r="F27" s="23">
        <v>-25.3599999999999</v>
      </c>
      <c r="G27" s="20">
        <v>0.5641025641025641</v>
      </c>
      <c r="H27" s="23">
        <v>-25.559999999999899</v>
      </c>
      <c r="I27" s="20">
        <v>0.61111111111111116</v>
      </c>
      <c r="J27" s="23">
        <v>-26.28</v>
      </c>
      <c r="K27" s="22">
        <v>0.6470588235294118</v>
      </c>
      <c r="L27" s="23">
        <v>-29.53</v>
      </c>
      <c r="M27" s="22">
        <v>0.66666666666666663</v>
      </c>
      <c r="N27" s="33">
        <v>-27.9499999999999</v>
      </c>
      <c r="O27" s="35">
        <v>0.61111111111111116</v>
      </c>
      <c r="P27" s="32">
        <v>-27.989999999999899</v>
      </c>
      <c r="Q27" s="35">
        <v>0.6470588235294118</v>
      </c>
      <c r="R27" s="37"/>
      <c r="S27" s="24">
        <v>0.31</v>
      </c>
      <c r="T27" s="58">
        <f>STDEV(H16,N16,B17,D17,F17)</f>
        <v>1.4326444080789671</v>
      </c>
      <c r="U27" s="68">
        <f>AVERAGE(H16,N16,B17,D17,F17)</f>
        <v>-24.991999999999958</v>
      </c>
      <c r="V27" s="54"/>
      <c r="W27" s="51"/>
      <c r="X27" s="51"/>
      <c r="Y27" s="51"/>
      <c r="Z27" s="23">
        <v>-28.4499999999999</v>
      </c>
      <c r="AA27" s="22">
        <v>0.5641025641025641</v>
      </c>
      <c r="AB27" s="23">
        <v>-27.739999999999899</v>
      </c>
      <c r="AC27" s="22">
        <v>0.5641025641025641</v>
      </c>
      <c r="AD27" s="33">
        <v>-27.55</v>
      </c>
      <c r="AE27" s="21">
        <v>0.6470588235294118</v>
      </c>
      <c r="AF27" s="33">
        <v>-29.219999999999899</v>
      </c>
      <c r="AG27" s="21">
        <v>0.70967741935483875</v>
      </c>
      <c r="AH27" s="23">
        <v>-26.21</v>
      </c>
      <c r="AI27" s="22">
        <v>0.6470588235294118</v>
      </c>
      <c r="AJ27" s="23">
        <v>-30.059999999999899</v>
      </c>
      <c r="AK27" s="22">
        <v>0.6470588235294118</v>
      </c>
      <c r="AL27" s="33">
        <v>-27.989999999999899</v>
      </c>
      <c r="AM27" s="35">
        <v>0.6470588235294118</v>
      </c>
      <c r="AN27" s="16"/>
      <c r="AO27" s="60">
        <v>0.38</v>
      </c>
      <c r="AP27" s="59">
        <f>STDEV(AD18,AH18,AJ18,Z20,AB20,AL18)</f>
        <v>1.1510169416650691</v>
      </c>
      <c r="AQ27" s="24">
        <f>AVERAGE(AD18,AH18,AJ18,Z20,AB20,AL18)</f>
        <v>-26.559999999999963</v>
      </c>
      <c r="AR27" s="42"/>
      <c r="AS27" s="42"/>
      <c r="AT27" s="42"/>
      <c r="AU27" s="42"/>
    </row>
    <row r="28" spans="2:47" x14ac:dyDescent="0.25">
      <c r="B28" s="23">
        <v>-27.28</v>
      </c>
      <c r="C28" s="20">
        <v>0.58974358974358976</v>
      </c>
      <c r="D28" s="23">
        <v>-28.6099999999999</v>
      </c>
      <c r="E28" s="22">
        <v>0.58974358974358976</v>
      </c>
      <c r="F28" s="23">
        <v>-25.39</v>
      </c>
      <c r="G28" s="20">
        <v>0.58974358974358976</v>
      </c>
      <c r="H28" s="23">
        <v>-25.76</v>
      </c>
      <c r="I28" s="20">
        <v>0.63888888888888884</v>
      </c>
      <c r="J28" s="23">
        <v>-26.35</v>
      </c>
      <c r="K28" s="22">
        <v>0.67647058823529416</v>
      </c>
      <c r="L28" s="23">
        <v>-29.559999999999899</v>
      </c>
      <c r="M28" s="22">
        <v>0.69696969696969702</v>
      </c>
      <c r="N28" s="33">
        <v>-28.03</v>
      </c>
      <c r="O28" s="35">
        <v>0.63888888888888884</v>
      </c>
      <c r="P28" s="32">
        <v>-28.37</v>
      </c>
      <c r="Q28" s="35">
        <v>0.67647058823529416</v>
      </c>
      <c r="R28" s="37"/>
      <c r="S28" s="24">
        <v>0.33</v>
      </c>
      <c r="T28" s="67">
        <f>STDEV(B18,D18,F18,H17,N17)</f>
        <v>1.3673222005072614</v>
      </c>
      <c r="U28" s="68">
        <f>AVERAGE(B18,D18,F18,H17,N17)</f>
        <v>-25.187999999999981</v>
      </c>
      <c r="V28" s="54"/>
      <c r="W28" s="51"/>
      <c r="X28" s="51"/>
      <c r="Y28" s="51"/>
      <c r="Z28" s="23">
        <v>-28.6099999999999</v>
      </c>
      <c r="AA28" s="22">
        <v>0.58974358974358976</v>
      </c>
      <c r="AB28" s="23">
        <v>-28.219999999999899</v>
      </c>
      <c r="AC28" s="22">
        <v>0.58974358974358976</v>
      </c>
      <c r="AD28" s="33">
        <v>-27.6799999999999</v>
      </c>
      <c r="AE28" s="21">
        <v>0.67647058823529416</v>
      </c>
      <c r="AF28" s="33">
        <v>-29.39</v>
      </c>
      <c r="AG28" s="21">
        <v>0.74193548387096775</v>
      </c>
      <c r="AH28" s="23">
        <v>-26.469999999999899</v>
      </c>
      <c r="AI28" s="22">
        <v>0.67647058823529416</v>
      </c>
      <c r="AJ28" s="23">
        <v>-30.14</v>
      </c>
      <c r="AK28" s="22">
        <v>0.67647058823529416</v>
      </c>
      <c r="AL28" s="33">
        <v>-28.37</v>
      </c>
      <c r="AM28" s="35">
        <v>0.67647058823529416</v>
      </c>
      <c r="AN28" s="38"/>
      <c r="AO28" s="60">
        <v>0.41</v>
      </c>
      <c r="AP28" s="59">
        <f>STDEV(Z21,AB21,AD19,AH19,AJ19,AL19)</f>
        <v>1.1481071378577856</v>
      </c>
      <c r="AQ28" s="24">
        <f>AVERAGE(Z21,AB21,AD19,AH19,AJ19,AL19)</f>
        <v>-26.74499999999993</v>
      </c>
      <c r="AR28" s="42"/>
      <c r="AS28" s="42"/>
      <c r="AT28" s="42"/>
      <c r="AU28" s="42"/>
    </row>
    <row r="29" spans="2:47" x14ac:dyDescent="0.25">
      <c r="B29" s="23">
        <v>-27.489999999999899</v>
      </c>
      <c r="C29" s="20">
        <v>0.61538461538461542</v>
      </c>
      <c r="D29" s="23">
        <v>-29</v>
      </c>
      <c r="E29" s="22">
        <v>0.61538461538461542</v>
      </c>
      <c r="F29" s="23">
        <v>-25.62</v>
      </c>
      <c r="G29" s="20">
        <v>0.61538461538461542</v>
      </c>
      <c r="H29" s="23">
        <v>-26.0199999999999</v>
      </c>
      <c r="I29" s="20">
        <v>0.66666666666666663</v>
      </c>
      <c r="J29" s="23">
        <v>-26.8799999999999</v>
      </c>
      <c r="K29" s="22">
        <v>0.70588235294117652</v>
      </c>
      <c r="L29" s="23">
        <v>-29.8</v>
      </c>
      <c r="M29" s="22">
        <v>0.72727272727272729</v>
      </c>
      <c r="N29" s="33">
        <v>-28.329999999999899</v>
      </c>
      <c r="O29" s="35">
        <v>0.66666666666666663</v>
      </c>
      <c r="P29" s="32">
        <v>-28.41</v>
      </c>
      <c r="Q29" s="35">
        <v>0.70588235294117652</v>
      </c>
      <c r="R29" s="37"/>
      <c r="S29" s="24">
        <v>0.36</v>
      </c>
      <c r="T29" s="58">
        <f>STDEV(H18,N18,B19,D19,F19)</f>
        <v>1.580452466858727</v>
      </c>
      <c r="U29" s="68">
        <f>AVERAGE(H18,N18,B19,D19,F19)</f>
        <v>-25.44399999999996</v>
      </c>
      <c r="V29" s="54"/>
      <c r="W29" s="51"/>
      <c r="X29" s="51"/>
      <c r="Y29" s="51"/>
      <c r="Z29" s="23">
        <v>-29</v>
      </c>
      <c r="AA29" s="22">
        <v>0.61538461538461542</v>
      </c>
      <c r="AB29" s="23">
        <v>-28.329999999999899</v>
      </c>
      <c r="AC29" s="22">
        <v>0.61538461538461542</v>
      </c>
      <c r="AD29" s="33">
        <v>-27.71</v>
      </c>
      <c r="AE29" s="21">
        <v>0.70588235294117652</v>
      </c>
      <c r="AF29" s="33">
        <v>-29.4499999999999</v>
      </c>
      <c r="AG29" s="21">
        <v>0.77419354838709675</v>
      </c>
      <c r="AH29" s="23">
        <v>-26.469999999999899</v>
      </c>
      <c r="AI29" s="22">
        <v>0.70588235294117652</v>
      </c>
      <c r="AJ29" s="23">
        <v>-30.14</v>
      </c>
      <c r="AK29" s="22">
        <v>0.70588235294117652</v>
      </c>
      <c r="AL29" s="33">
        <v>-28.41</v>
      </c>
      <c r="AM29" s="35">
        <v>0.70588235294117652</v>
      </c>
      <c r="AN29" s="16"/>
      <c r="AO29" s="60">
        <v>0.44</v>
      </c>
      <c r="AP29" s="59">
        <f>STDEV(Z22,AB22,AD20,AH20,AJ20,AL20)</f>
        <v>1.1727361169504038</v>
      </c>
      <c r="AQ29" s="24">
        <f>AVERAGE(Z22,AB22,AD20,AH20,AJ20,AL20)</f>
        <v>-26.894999999999953</v>
      </c>
      <c r="AR29" s="42"/>
      <c r="AS29" s="42"/>
      <c r="AT29" s="42"/>
      <c r="AU29" s="42"/>
    </row>
    <row r="30" spans="2:47" x14ac:dyDescent="0.25">
      <c r="B30" s="23">
        <v>-27.75</v>
      </c>
      <c r="C30" s="20">
        <v>0.64102564102564108</v>
      </c>
      <c r="D30" s="23">
        <v>-29.1</v>
      </c>
      <c r="E30" s="22">
        <v>0.64102564102564108</v>
      </c>
      <c r="F30" s="23">
        <v>-26.46</v>
      </c>
      <c r="G30" s="20">
        <v>0.64102564102564108</v>
      </c>
      <c r="H30" s="23">
        <v>-26.1799999999999</v>
      </c>
      <c r="I30" s="20">
        <v>0.69444444444444442</v>
      </c>
      <c r="J30" s="23">
        <v>-26.8799999999999</v>
      </c>
      <c r="K30" s="22">
        <v>0.73529411764705888</v>
      </c>
      <c r="L30" s="23">
        <v>-29.92</v>
      </c>
      <c r="M30" s="22">
        <v>0.75757575757575757</v>
      </c>
      <c r="N30" s="33">
        <v>-28.469999999999899</v>
      </c>
      <c r="O30" s="35">
        <v>0.69444444444444442</v>
      </c>
      <c r="P30" s="32">
        <v>-28.41</v>
      </c>
      <c r="Q30" s="35">
        <v>0.73529411764705888</v>
      </c>
      <c r="R30" s="37"/>
      <c r="S30" s="24">
        <v>0.38</v>
      </c>
      <c r="T30" s="67">
        <f>STDEV(B20,D20,F20,J18,P18)</f>
        <v>1.2903759142203517</v>
      </c>
      <c r="U30" s="68">
        <f>AVERAGE(B20,D20,F20,J18,P18)</f>
        <v>-25.65799999999998</v>
      </c>
      <c r="V30" s="54"/>
      <c r="W30" s="51"/>
      <c r="X30" s="51"/>
      <c r="Y30" s="51"/>
      <c r="Z30" s="23">
        <v>-29.1</v>
      </c>
      <c r="AA30" s="22">
        <v>0.64102564102564108</v>
      </c>
      <c r="AB30" s="23">
        <v>-28.3799999999999</v>
      </c>
      <c r="AC30" s="22">
        <v>0.64102564102564108</v>
      </c>
      <c r="AD30" s="33">
        <v>-28.05</v>
      </c>
      <c r="AE30" s="21">
        <v>0.73529411764705888</v>
      </c>
      <c r="AF30" s="33">
        <v>-29.71</v>
      </c>
      <c r="AG30" s="21">
        <v>0.80645161290322576</v>
      </c>
      <c r="AH30" s="23">
        <v>-26.51</v>
      </c>
      <c r="AI30" s="22">
        <v>0.73529411764705888</v>
      </c>
      <c r="AJ30" s="23">
        <v>-30.17</v>
      </c>
      <c r="AK30" s="22">
        <v>0.73529411764705888</v>
      </c>
      <c r="AL30" s="33">
        <v>-28.41</v>
      </c>
      <c r="AM30" s="35">
        <v>0.73529411764705888</v>
      </c>
      <c r="AN30" s="16"/>
      <c r="AO30" s="15"/>
      <c r="AP30" s="15"/>
      <c r="AQ30" s="15"/>
      <c r="AR30" s="43">
        <v>0.46</v>
      </c>
      <c r="AS30" s="44">
        <f>STDEV(Z23,AB23)</f>
        <v>0.22627416997969541</v>
      </c>
      <c r="AT30" s="45">
        <f>AVERAGE(Z23,AB23)</f>
        <v>-27.39</v>
      </c>
      <c r="AU30" s="42"/>
    </row>
    <row r="31" spans="2:47" x14ac:dyDescent="0.25">
      <c r="B31" s="23">
        <v>-27.7699999999999</v>
      </c>
      <c r="C31" s="20">
        <v>0.66666666666666663</v>
      </c>
      <c r="D31" s="23">
        <v>-29.1299999999999</v>
      </c>
      <c r="E31" s="22">
        <v>0.66666666666666663</v>
      </c>
      <c r="F31" s="23">
        <v>-26.71</v>
      </c>
      <c r="G31" s="20">
        <v>0.66666666666666663</v>
      </c>
      <c r="H31" s="23">
        <v>-26.39</v>
      </c>
      <c r="I31" s="20">
        <v>0.72222222222222221</v>
      </c>
      <c r="J31" s="23">
        <v>-27.23</v>
      </c>
      <c r="K31" s="22">
        <v>0.76470588235294112</v>
      </c>
      <c r="L31" s="23">
        <v>-30.559999999999899</v>
      </c>
      <c r="M31" s="22">
        <v>0.78787878787878785</v>
      </c>
      <c r="N31" s="33">
        <v>-28.7699999999999</v>
      </c>
      <c r="O31" s="35">
        <v>0.72222222222222221</v>
      </c>
      <c r="P31" s="32">
        <v>-28.78</v>
      </c>
      <c r="Q31" s="35">
        <v>0.76470588235294112</v>
      </c>
      <c r="R31" s="37"/>
      <c r="S31" s="24">
        <v>0.39</v>
      </c>
      <c r="T31" s="58">
        <f>STDEV(L18,H19,N19)</f>
        <v>1.5105076409383753</v>
      </c>
      <c r="U31" s="68">
        <f>AVERAGE(L18,H19,N19)</f>
        <v>-26.343333333333302</v>
      </c>
      <c r="V31" s="54"/>
      <c r="W31" s="51"/>
      <c r="X31" s="51"/>
      <c r="Y31" s="51"/>
      <c r="Z31" s="23">
        <v>-29.1299999999999</v>
      </c>
      <c r="AA31" s="22">
        <v>0.66666666666666663</v>
      </c>
      <c r="AB31" s="23">
        <v>-28.6799999999999</v>
      </c>
      <c r="AC31" s="22">
        <v>0.66666666666666663</v>
      </c>
      <c r="AD31" s="33">
        <v>-28.05</v>
      </c>
      <c r="AE31" s="21">
        <v>0.76470588235294112</v>
      </c>
      <c r="AF31" s="33">
        <v>-29.9299999999999</v>
      </c>
      <c r="AG31" s="21">
        <v>0.83870967741935487</v>
      </c>
      <c r="AH31" s="23">
        <v>-26.53</v>
      </c>
      <c r="AI31" s="22">
        <v>0.76470588235294112</v>
      </c>
      <c r="AJ31" s="23">
        <v>-30.19</v>
      </c>
      <c r="AK31" s="22">
        <v>0.76470588235294112</v>
      </c>
      <c r="AL31" s="33">
        <v>-28.78</v>
      </c>
      <c r="AM31" s="35">
        <v>0.76470588235294112</v>
      </c>
      <c r="AN31" s="16"/>
      <c r="AO31" s="60">
        <v>0.47</v>
      </c>
      <c r="AP31" s="59">
        <f>STDEV(AD21,AH21,AJ21,AL21)</f>
        <v>1.6142800252744258</v>
      </c>
      <c r="AQ31" s="24">
        <f>AVERAGE(AD21,AH21,AJ21,AL21)</f>
        <v>-26.864999999999903</v>
      </c>
      <c r="AR31" s="42"/>
      <c r="AS31" s="42"/>
      <c r="AT31" s="42"/>
      <c r="AU31" s="42"/>
    </row>
    <row r="32" spans="2:47" x14ac:dyDescent="0.25">
      <c r="B32" s="23">
        <v>-27.85</v>
      </c>
      <c r="C32" s="20">
        <v>0.69230769230769229</v>
      </c>
      <c r="D32" s="23">
        <v>-29.19</v>
      </c>
      <c r="E32" s="22">
        <v>0.69230769230769229</v>
      </c>
      <c r="F32" s="23">
        <v>-26.73</v>
      </c>
      <c r="G32" s="20">
        <v>0.69230769230769229</v>
      </c>
      <c r="H32" s="23">
        <v>-26.71</v>
      </c>
      <c r="I32" s="20">
        <v>0.75</v>
      </c>
      <c r="J32" s="23">
        <v>-27.489999999999899</v>
      </c>
      <c r="K32" s="22">
        <v>0.79411764705882348</v>
      </c>
      <c r="L32" s="23">
        <v>-31.3599999999999</v>
      </c>
      <c r="M32" s="22">
        <v>0.81818181818181823</v>
      </c>
      <c r="N32" s="33">
        <v>-28.96</v>
      </c>
      <c r="O32" s="35">
        <v>0.75</v>
      </c>
      <c r="P32" s="32">
        <v>-29.1099999999999</v>
      </c>
      <c r="Q32" s="35">
        <v>0.79411764705882348</v>
      </c>
      <c r="R32" s="37"/>
      <c r="S32" s="24">
        <v>0.41</v>
      </c>
      <c r="T32" s="58">
        <f>STDEV(B21,D21,J19,F21,P19)</f>
        <v>1.3227887208469844</v>
      </c>
      <c r="U32" s="68">
        <f>AVERAGE(B21,D21,J19,F21,P19)</f>
        <v>-25.811999999999937</v>
      </c>
      <c r="V32" s="54"/>
      <c r="W32" s="51"/>
      <c r="X32" s="51"/>
      <c r="Y32" s="51"/>
      <c r="Z32" s="23">
        <v>-29.19</v>
      </c>
      <c r="AA32" s="22">
        <v>0.69230769230769229</v>
      </c>
      <c r="AB32" s="23">
        <v>-28.6999999999999</v>
      </c>
      <c r="AC32" s="22">
        <v>0.69230769230769229</v>
      </c>
      <c r="AD32" s="33">
        <v>-28.14</v>
      </c>
      <c r="AE32" s="21">
        <v>0.79411764705882348</v>
      </c>
      <c r="AF32" s="33">
        <v>-30.399999999999899</v>
      </c>
      <c r="AG32" s="21">
        <v>0.87096774193548387</v>
      </c>
      <c r="AH32" s="23">
        <v>-26.96</v>
      </c>
      <c r="AI32" s="22">
        <v>0.79411764705882348</v>
      </c>
      <c r="AJ32" s="23">
        <v>-30.23</v>
      </c>
      <c r="AK32" s="22">
        <v>0.79411764705882348</v>
      </c>
      <c r="AL32" s="33">
        <v>-29.1099999999999</v>
      </c>
      <c r="AM32" s="35">
        <v>0.79411764705882348</v>
      </c>
      <c r="AN32" s="16"/>
      <c r="AO32" s="15"/>
      <c r="AP32" s="15"/>
      <c r="AQ32" s="15"/>
      <c r="AR32" s="43">
        <v>0.49</v>
      </c>
      <c r="AS32" s="44">
        <f>STDEV(Z24,AB24)</f>
        <v>0.36062445840521068</v>
      </c>
      <c r="AT32" s="45">
        <f>AVERAGE(Z24,AB24)</f>
        <v>-27.544999999999952</v>
      </c>
      <c r="AU32" s="42"/>
    </row>
    <row r="33" spans="2:47" x14ac:dyDescent="0.25">
      <c r="B33" s="23">
        <v>-28.23</v>
      </c>
      <c r="C33" s="20">
        <v>0.71794871794871795</v>
      </c>
      <c r="D33" s="23">
        <v>-29.239999999999899</v>
      </c>
      <c r="E33" s="22">
        <v>0.71794871794871795</v>
      </c>
      <c r="F33" s="23">
        <v>-26.73</v>
      </c>
      <c r="G33" s="20">
        <v>0.71794871794871795</v>
      </c>
      <c r="H33" s="23">
        <v>-26.85</v>
      </c>
      <c r="I33" s="20">
        <v>0.77777777777777779</v>
      </c>
      <c r="J33" s="23">
        <v>-27.719999999999899</v>
      </c>
      <c r="K33" s="22">
        <v>0.82352941176470584</v>
      </c>
      <c r="L33" s="23">
        <v>-31.5</v>
      </c>
      <c r="M33" s="22">
        <v>0.84848484848484851</v>
      </c>
      <c r="N33" s="33">
        <v>-29.1799999999999</v>
      </c>
      <c r="O33" s="35">
        <v>0.77777777777777779</v>
      </c>
      <c r="P33" s="32">
        <v>-29.92</v>
      </c>
      <c r="Q33" s="35">
        <v>0.82352941176470584</v>
      </c>
      <c r="R33" s="37"/>
      <c r="S33" s="24"/>
      <c r="T33" s="15"/>
      <c r="U33" s="5"/>
      <c r="V33" s="45">
        <v>0.42</v>
      </c>
      <c r="W33" s="53">
        <f>STDEV(N20,H20)</f>
        <v>1.6970562748476428</v>
      </c>
      <c r="X33" s="51">
        <f>AVERAGE(N20,H20)</f>
        <v>-25.889999999999951</v>
      </c>
      <c r="Y33" s="51"/>
      <c r="Z33" s="23">
        <v>-29.239999999999899</v>
      </c>
      <c r="AA33" s="22">
        <v>0.71794871794871795</v>
      </c>
      <c r="AB33" s="23">
        <v>-28.8</v>
      </c>
      <c r="AC33" s="22">
        <v>0.71794871794871795</v>
      </c>
      <c r="AD33" s="33">
        <v>-28.55</v>
      </c>
      <c r="AE33" s="21">
        <v>0.82352941176470584</v>
      </c>
      <c r="AF33" s="33">
        <v>-30.66</v>
      </c>
      <c r="AG33" s="21">
        <v>0.90322580645161288</v>
      </c>
      <c r="AH33" s="23">
        <v>-27.149999999999899</v>
      </c>
      <c r="AI33" s="22">
        <v>0.82352941176470584</v>
      </c>
      <c r="AJ33" s="23">
        <v>-30.26</v>
      </c>
      <c r="AK33" s="22">
        <v>0.82352941176470584</v>
      </c>
      <c r="AL33" s="33">
        <v>-29.92</v>
      </c>
      <c r="AM33" s="35">
        <v>0.82352941176470584</v>
      </c>
      <c r="AN33" s="16"/>
      <c r="AO33" s="60">
        <v>0.5</v>
      </c>
      <c r="AP33" s="59">
        <f>STDEV(AD22,AH22,AJ22,AL22)</f>
        <v>1.7032395603672608</v>
      </c>
      <c r="AQ33" s="24">
        <f>AVERAGE(AD22,AH22,AJ22,AL22)</f>
        <v>-27.087499999999977</v>
      </c>
      <c r="AR33" s="42"/>
      <c r="AS33" s="42"/>
      <c r="AT33" s="42"/>
      <c r="AU33" s="42"/>
    </row>
    <row r="34" spans="2:47" x14ac:dyDescent="0.25">
      <c r="B34" s="23">
        <v>-28.23</v>
      </c>
      <c r="C34" s="20">
        <v>0.74358974358974361</v>
      </c>
      <c r="D34" s="23">
        <v>-29.3399999999999</v>
      </c>
      <c r="E34" s="22">
        <v>0.74358974358974361</v>
      </c>
      <c r="F34" s="23">
        <v>-26.78</v>
      </c>
      <c r="G34" s="20">
        <v>0.74358974358974361</v>
      </c>
      <c r="H34" s="23">
        <v>-27.75</v>
      </c>
      <c r="I34" s="20">
        <v>0.80555555555555558</v>
      </c>
      <c r="J34" s="23">
        <v>-27.899999999999899</v>
      </c>
      <c r="K34" s="22">
        <v>0.8529411764705882</v>
      </c>
      <c r="L34" s="23">
        <v>-31.6299999999999</v>
      </c>
      <c r="M34" s="22">
        <v>0.87878787878787878</v>
      </c>
      <c r="N34" s="33">
        <v>-29.37</v>
      </c>
      <c r="O34" s="35">
        <v>0.80555555555555558</v>
      </c>
      <c r="P34" s="32">
        <v>-29.9499999999999</v>
      </c>
      <c r="Q34" s="35">
        <v>0.8529411764705882</v>
      </c>
      <c r="R34" s="37"/>
      <c r="S34" s="24">
        <v>0.44</v>
      </c>
      <c r="T34" s="58">
        <f>STDEV(B22,D22,F22,H21,J20,N21,P20)</f>
        <v>1.2621070817146225</v>
      </c>
      <c r="U34" s="68">
        <f>AVERAGE(B22,D22,F22,H21,J20,N21,P20)</f>
        <v>-26.001428571428502</v>
      </c>
      <c r="V34" s="54"/>
      <c r="W34" s="51"/>
      <c r="X34" s="51"/>
      <c r="Y34" s="51"/>
      <c r="Z34" s="23">
        <v>-29.3399999999999</v>
      </c>
      <c r="AA34" s="22">
        <v>0.74358974358974361</v>
      </c>
      <c r="AB34" s="23">
        <v>-28.9499999999999</v>
      </c>
      <c r="AC34" s="22">
        <v>0.74358974358974361</v>
      </c>
      <c r="AD34" s="33">
        <v>-28.6299999999999</v>
      </c>
      <c r="AE34" s="21">
        <v>0.8529411764705882</v>
      </c>
      <c r="AF34" s="33">
        <v>-30.66</v>
      </c>
      <c r="AG34" s="21">
        <v>0.93548387096774188</v>
      </c>
      <c r="AH34" s="23">
        <v>-27.21</v>
      </c>
      <c r="AI34" s="22">
        <v>0.8529411764705882</v>
      </c>
      <c r="AJ34" s="23">
        <v>-30.28</v>
      </c>
      <c r="AK34" s="22">
        <v>0.8529411764705882</v>
      </c>
      <c r="AL34" s="33">
        <v>-29.9499999999999</v>
      </c>
      <c r="AM34" s="35">
        <v>0.8529411764705882</v>
      </c>
      <c r="AN34" s="16"/>
      <c r="AO34" s="15"/>
      <c r="AP34" s="15"/>
      <c r="AQ34" s="15"/>
      <c r="AR34" s="43">
        <v>0.51</v>
      </c>
      <c r="AS34" s="44">
        <f>STDEV(Z25,AB25)</f>
        <v>0.41719300090006295</v>
      </c>
      <c r="AT34" s="45">
        <f>AVERAGE(Z25,AB25)</f>
        <v>-27.584999999999901</v>
      </c>
      <c r="AU34" s="42"/>
    </row>
    <row r="35" spans="2:47" x14ac:dyDescent="0.25">
      <c r="B35" s="23">
        <v>-28.309999999999899</v>
      </c>
      <c r="C35" s="20">
        <v>0.76923076923076927</v>
      </c>
      <c r="D35" s="23">
        <v>-29.469999999999899</v>
      </c>
      <c r="E35" s="22">
        <v>0.76923076923076927</v>
      </c>
      <c r="F35" s="23">
        <v>-27.059999999999899</v>
      </c>
      <c r="G35" s="20">
        <v>0.76923076923076927</v>
      </c>
      <c r="H35" s="23">
        <v>-28.149999999999899</v>
      </c>
      <c r="I35" s="20">
        <v>0.83333333333333337</v>
      </c>
      <c r="J35" s="23">
        <v>-28.75</v>
      </c>
      <c r="K35" s="22">
        <v>0.88235294117647056</v>
      </c>
      <c r="L35" s="23">
        <v>-31.73</v>
      </c>
      <c r="M35" s="22">
        <v>0.90909090909090906</v>
      </c>
      <c r="N35" s="33">
        <v>-29.78</v>
      </c>
      <c r="O35" s="35">
        <v>0.83333333333333337</v>
      </c>
      <c r="P35" s="32">
        <v>-30.01</v>
      </c>
      <c r="Q35" s="35">
        <v>0.88235294117647056</v>
      </c>
      <c r="R35" s="37"/>
      <c r="S35" s="24">
        <v>0.46</v>
      </c>
      <c r="T35" s="58">
        <f>STDEV(B23,D23,F23)</f>
        <v>1.594751809321276</v>
      </c>
      <c r="U35" s="68">
        <f>AVERAGE(B23,D23,F23)</f>
        <v>-26.066666666666602</v>
      </c>
      <c r="V35" s="54"/>
      <c r="W35" s="51"/>
      <c r="X35" s="51"/>
      <c r="Y35" s="51"/>
      <c r="Z35" s="23">
        <v>-29.469999999999899</v>
      </c>
      <c r="AA35" s="22">
        <v>0.76923076923076927</v>
      </c>
      <c r="AB35" s="23">
        <v>-28.9499999999999</v>
      </c>
      <c r="AC35" s="22">
        <v>0.76923076923076927</v>
      </c>
      <c r="AD35" s="33">
        <v>-28.71</v>
      </c>
      <c r="AE35" s="21">
        <v>0.88235294117647056</v>
      </c>
      <c r="AF35" s="33">
        <v>-34.1</v>
      </c>
      <c r="AG35" s="21">
        <v>0.967741935483871</v>
      </c>
      <c r="AH35" s="23">
        <v>-27.53</v>
      </c>
      <c r="AI35" s="22">
        <v>0.88235294117647056</v>
      </c>
      <c r="AJ35" s="23">
        <v>-30.44</v>
      </c>
      <c r="AK35" s="22">
        <v>0.88235294117647056</v>
      </c>
      <c r="AL35" s="33">
        <v>-30.01</v>
      </c>
      <c r="AM35" s="35">
        <v>0.88235294117647056</v>
      </c>
      <c r="AN35" s="16"/>
      <c r="AO35" s="60">
        <v>0.53</v>
      </c>
      <c r="AP35" s="59">
        <f>STDEV(AD23,AH23,AJ23,AL23)</f>
        <v>1.614950979648224</v>
      </c>
      <c r="AQ35" s="24">
        <f>AVERAGE(AD23,AH23,AJ23,AL23)</f>
        <v>-27.249999999999954</v>
      </c>
      <c r="AR35" s="42"/>
      <c r="AS35" s="42"/>
      <c r="AT35" s="42"/>
      <c r="AU35" s="42"/>
    </row>
    <row r="36" spans="2:47" x14ac:dyDescent="0.25">
      <c r="B36" s="23">
        <v>-28.4499999999999</v>
      </c>
      <c r="C36" s="20">
        <v>0.79487179487179482</v>
      </c>
      <c r="D36" s="23">
        <v>-29.6099999999999</v>
      </c>
      <c r="E36" s="22">
        <v>0.79487179487179482</v>
      </c>
      <c r="F36" s="23">
        <v>-27.67</v>
      </c>
      <c r="G36" s="20">
        <v>0.79487179487179482</v>
      </c>
      <c r="H36" s="23">
        <v>-28.32</v>
      </c>
      <c r="I36" s="20">
        <v>0.86111111111111116</v>
      </c>
      <c r="J36" s="23">
        <v>-29.35</v>
      </c>
      <c r="K36" s="22">
        <v>0.91176470588235292</v>
      </c>
      <c r="L36" s="23">
        <v>-31.829999999999899</v>
      </c>
      <c r="M36" s="22">
        <v>0.93939393939393945</v>
      </c>
      <c r="N36" s="33">
        <v>-30.219999999999899</v>
      </c>
      <c r="O36" s="35">
        <v>0.86111111111111116</v>
      </c>
      <c r="P36" s="32">
        <v>-30.6299999999999</v>
      </c>
      <c r="Q36" s="35">
        <v>0.91176470588235292</v>
      </c>
      <c r="R36" s="37"/>
      <c r="S36" s="24">
        <v>0.47</v>
      </c>
      <c r="T36" s="67">
        <f>STDEV(H22,J21,N22,P21)</f>
        <v>1.1591483942964436</v>
      </c>
      <c r="U36" s="68">
        <f>AVERAGE(H22,J21,N22,P21)</f>
        <v>-26.122499999999945</v>
      </c>
      <c r="V36" s="54"/>
      <c r="W36" s="51"/>
      <c r="X36" s="51"/>
      <c r="Y36" s="51"/>
      <c r="Z36" s="23">
        <v>-29.6099999999999</v>
      </c>
      <c r="AA36" s="22">
        <v>0.79487179487179482</v>
      </c>
      <c r="AB36" s="23">
        <v>-29.1</v>
      </c>
      <c r="AC36" s="22">
        <v>0.79487179487179482</v>
      </c>
      <c r="AD36" s="33">
        <v>-29.03</v>
      </c>
      <c r="AE36" s="21">
        <v>0.91176470588235292</v>
      </c>
      <c r="AF36" s="33">
        <v>-34.6</v>
      </c>
      <c r="AG36" s="21">
        <v>1</v>
      </c>
      <c r="AH36" s="23">
        <v>-27.53</v>
      </c>
      <c r="AI36" s="22">
        <v>0.91176470588235292</v>
      </c>
      <c r="AJ36" s="23">
        <v>-32.450000000000003</v>
      </c>
      <c r="AK36" s="22">
        <v>0.91176470588235292</v>
      </c>
      <c r="AL36" s="33">
        <v>-30.6299999999999</v>
      </c>
      <c r="AM36" s="35">
        <v>0.91176470588235292</v>
      </c>
      <c r="AN36" s="16"/>
      <c r="AO36" s="15"/>
      <c r="AP36" s="15"/>
      <c r="AQ36" s="15"/>
      <c r="AR36" s="43">
        <v>0.54</v>
      </c>
      <c r="AS36" s="44">
        <f>STDEV(Z26,AB26)</f>
        <v>0.48083261120685211</v>
      </c>
      <c r="AT36" s="45">
        <f>AVERAGE(Z26,AB26)</f>
        <v>-27.82</v>
      </c>
      <c r="AU36" s="42"/>
    </row>
    <row r="37" spans="2:47" x14ac:dyDescent="0.25">
      <c r="B37" s="23">
        <v>-28.87</v>
      </c>
      <c r="C37" s="20">
        <v>0.82051282051282048</v>
      </c>
      <c r="D37" s="23">
        <v>-29.89</v>
      </c>
      <c r="E37" s="22">
        <v>0.82051282051282048</v>
      </c>
      <c r="F37" s="23">
        <v>-27.9499999999999</v>
      </c>
      <c r="G37" s="20">
        <v>0.82051282051282048</v>
      </c>
      <c r="H37" s="23">
        <v>-28.62</v>
      </c>
      <c r="I37" s="20">
        <v>0.88888888888888884</v>
      </c>
      <c r="J37" s="23">
        <v>-30.059999999999899</v>
      </c>
      <c r="K37" s="22">
        <v>0.94117647058823528</v>
      </c>
      <c r="L37" s="23">
        <v>-32</v>
      </c>
      <c r="M37" s="22">
        <v>0.96969696969696972</v>
      </c>
      <c r="N37" s="33">
        <v>-30.5</v>
      </c>
      <c r="O37" s="35">
        <v>0.88888888888888884</v>
      </c>
      <c r="P37" s="32">
        <v>-32.329999999999899</v>
      </c>
      <c r="Q37" s="35">
        <v>0.94117647058823528</v>
      </c>
      <c r="R37" s="37"/>
      <c r="S37" s="24">
        <v>0.49</v>
      </c>
      <c r="T37" s="58">
        <f>STDEV(B24,D24,F24)</f>
        <v>1.6050337483471593</v>
      </c>
      <c r="U37" s="68">
        <f>AVERAGE(B24,D24,F24)</f>
        <v>-26.27333333333333</v>
      </c>
      <c r="V37" s="54"/>
      <c r="W37" s="51"/>
      <c r="X37" s="51"/>
      <c r="Y37" s="51"/>
      <c r="Z37" s="23">
        <v>-29.89</v>
      </c>
      <c r="AA37" s="22">
        <v>0.82051282051282048</v>
      </c>
      <c r="AB37" s="23">
        <v>-29.1</v>
      </c>
      <c r="AC37" s="22">
        <v>0.82051282051282048</v>
      </c>
      <c r="AD37" s="33">
        <v>-29.399999999999899</v>
      </c>
      <c r="AE37" s="21">
        <v>0.94117647058823528</v>
      </c>
      <c r="AF37" s="34"/>
      <c r="AG37" s="3"/>
      <c r="AH37" s="23">
        <v>-27.6</v>
      </c>
      <c r="AI37" s="22">
        <v>0.94117647058823528</v>
      </c>
      <c r="AJ37" s="23">
        <v>-33.049999999999898</v>
      </c>
      <c r="AK37" s="22">
        <v>0.94117647058823528</v>
      </c>
      <c r="AL37" s="33">
        <v>-32.329999999999899</v>
      </c>
      <c r="AM37" s="35">
        <v>0.94117647058823528</v>
      </c>
      <c r="AN37" s="16"/>
      <c r="AO37" s="60">
        <v>0.56000000000000005</v>
      </c>
      <c r="AP37" s="59">
        <f>STDEV(Z27,AB27,AD24,AH24,AJ24,AL24)</f>
        <v>1.1721376483445263</v>
      </c>
      <c r="AQ37" s="24">
        <f>AVERAGE(Z27,AB27,AD24,AH24,AJ24,AL24)</f>
        <v>-27.706666666666596</v>
      </c>
      <c r="AR37" s="42"/>
      <c r="AS37" s="42"/>
      <c r="AT37" s="42"/>
      <c r="AU37" s="42"/>
    </row>
    <row r="38" spans="2:47" x14ac:dyDescent="0.25">
      <c r="B38" s="23">
        <v>-29.12</v>
      </c>
      <c r="C38" s="20">
        <v>0.84615384615384615</v>
      </c>
      <c r="D38" s="23">
        <v>-29.989999999999899</v>
      </c>
      <c r="E38" s="22">
        <v>0.84615384615384615</v>
      </c>
      <c r="F38" s="23">
        <v>-28.67</v>
      </c>
      <c r="G38" s="20">
        <v>0.84615384615384615</v>
      </c>
      <c r="H38" s="23">
        <v>-28.719999999999899</v>
      </c>
      <c r="I38" s="20">
        <v>0.91666666666666663</v>
      </c>
      <c r="J38" s="23">
        <v>-30.059999999999899</v>
      </c>
      <c r="K38" s="22">
        <v>0.97058823529411764</v>
      </c>
      <c r="L38" s="23">
        <v>-32.3599999999999</v>
      </c>
      <c r="M38" s="22">
        <v>1</v>
      </c>
      <c r="N38" s="33">
        <v>-30.75</v>
      </c>
      <c r="O38" s="35">
        <v>0.91666666666666663</v>
      </c>
      <c r="P38" s="32">
        <v>-32.950000000000003</v>
      </c>
      <c r="Q38" s="35">
        <v>0.97058823529411764</v>
      </c>
      <c r="R38" s="37"/>
      <c r="S38" s="24">
        <v>0.5</v>
      </c>
      <c r="T38" s="58">
        <f>STDEV(H23,J22,N23,P22)</f>
        <v>1.2022756200916667</v>
      </c>
      <c r="U38" s="68">
        <f>AVERAGE(H23,J22,N23,P22)</f>
        <v>-26.449999999999953</v>
      </c>
      <c r="V38" s="54"/>
      <c r="W38" s="51"/>
      <c r="X38" s="51"/>
      <c r="Y38" s="51"/>
      <c r="Z38" s="23">
        <v>-29.989999999999899</v>
      </c>
      <c r="AA38" s="22">
        <v>0.84615384615384615</v>
      </c>
      <c r="AB38" s="23">
        <v>-29.12</v>
      </c>
      <c r="AC38" s="22">
        <v>0.84615384615384615</v>
      </c>
      <c r="AD38" s="33">
        <v>-29.899999999999899</v>
      </c>
      <c r="AE38" s="21">
        <v>0.97058823529411764</v>
      </c>
      <c r="AF38" s="34"/>
      <c r="AG38" s="3"/>
      <c r="AH38" s="23">
        <v>-28.01</v>
      </c>
      <c r="AI38" s="22">
        <v>0.97058823529411764</v>
      </c>
      <c r="AJ38" s="23">
        <v>-33.39</v>
      </c>
      <c r="AK38" s="22">
        <v>0.97058823529411764</v>
      </c>
      <c r="AL38" s="33">
        <v>-32.950000000000003</v>
      </c>
      <c r="AM38" s="35">
        <v>0.97058823529411764</v>
      </c>
      <c r="AN38" s="16"/>
      <c r="AO38" s="60">
        <v>0.59</v>
      </c>
      <c r="AP38" s="59">
        <f>STDEV(Z28,AB28,AD25,AH25,AJ25,AL25)</f>
        <v>1.1946491814196887</v>
      </c>
      <c r="AQ38" s="24">
        <f>AVERAGE(Z28,AB28,AD25,AH25,AJ25,AL25)</f>
        <v>-27.903333333333247</v>
      </c>
      <c r="AR38" s="42"/>
      <c r="AS38" s="42"/>
      <c r="AT38" s="42"/>
      <c r="AU38" s="42"/>
    </row>
    <row r="39" spans="2:47" x14ac:dyDescent="0.25">
      <c r="B39" s="23">
        <v>-29.12</v>
      </c>
      <c r="C39" s="20">
        <v>0.87179487179487181</v>
      </c>
      <c r="D39" s="23">
        <v>-30.07</v>
      </c>
      <c r="E39" s="22">
        <v>0.87179487179487181</v>
      </c>
      <c r="F39" s="23">
        <v>-29.78</v>
      </c>
      <c r="G39" s="20">
        <v>0.87179487179487181</v>
      </c>
      <c r="H39" s="23">
        <v>-29.739999999999899</v>
      </c>
      <c r="I39" s="20">
        <v>0.94444444444444442</v>
      </c>
      <c r="J39" s="23">
        <v>-30.32</v>
      </c>
      <c r="K39" s="22">
        <v>1</v>
      </c>
      <c r="L39" s="48"/>
      <c r="M39" s="6"/>
      <c r="N39" s="33">
        <v>-31.559999999999899</v>
      </c>
      <c r="O39" s="35">
        <v>0.94444444444444442</v>
      </c>
      <c r="P39" s="32">
        <v>-32.99</v>
      </c>
      <c r="Q39" s="35">
        <v>1</v>
      </c>
      <c r="R39" s="37"/>
      <c r="S39" s="24">
        <v>0.51</v>
      </c>
      <c r="T39" s="67">
        <f>STDEV(B25,D25,F25)</f>
        <v>1.6410159454841351</v>
      </c>
      <c r="U39" s="68">
        <f>AVERAGE(B25,D25,F25)</f>
        <v>-26.453333333333301</v>
      </c>
      <c r="V39" s="54"/>
      <c r="W39" s="51"/>
      <c r="X39" s="51"/>
      <c r="Y39" s="51"/>
      <c r="Z39" s="23">
        <v>-30.07</v>
      </c>
      <c r="AA39" s="22">
        <v>0.87179487179487181</v>
      </c>
      <c r="AB39" s="23">
        <v>-29.3599999999999</v>
      </c>
      <c r="AC39" s="22">
        <v>0.87179487179487181</v>
      </c>
      <c r="AD39" s="33">
        <v>-30.3</v>
      </c>
      <c r="AE39" s="21">
        <v>1</v>
      </c>
      <c r="AF39" s="34"/>
      <c r="AG39" s="3"/>
      <c r="AH39" s="23">
        <v>-28.1</v>
      </c>
      <c r="AI39" s="22">
        <v>1</v>
      </c>
      <c r="AJ39" s="23">
        <v>-34.6099999999999</v>
      </c>
      <c r="AK39" s="22">
        <v>1</v>
      </c>
      <c r="AL39" s="33">
        <v>-32.99</v>
      </c>
      <c r="AM39" s="35">
        <v>1</v>
      </c>
      <c r="AN39" s="16"/>
      <c r="AO39" s="60">
        <v>0.62</v>
      </c>
      <c r="AP39" s="59">
        <f>STDEV(Z29,AB29,AD26,AH26,AJ26,AL26)</f>
        <v>1.2505745346306651</v>
      </c>
      <c r="AQ39" s="24">
        <f>AVERAGE(Z29,AB29,AD26,AH26,AJ26,AL26)</f>
        <v>-28.051666666666581</v>
      </c>
      <c r="AR39" s="42"/>
      <c r="AS39" s="42"/>
      <c r="AT39" s="42"/>
      <c r="AU39" s="42"/>
    </row>
    <row r="40" spans="2:47" x14ac:dyDescent="0.25">
      <c r="B40" s="23">
        <v>-29.9499999999999</v>
      </c>
      <c r="C40" s="20">
        <v>0.89743589743589747</v>
      </c>
      <c r="D40" s="23">
        <v>-30.3</v>
      </c>
      <c r="E40" s="22">
        <v>0.89743589743589747</v>
      </c>
      <c r="F40" s="23">
        <v>-30.37</v>
      </c>
      <c r="G40" s="20">
        <v>0.89743589743589747</v>
      </c>
      <c r="H40" s="23">
        <v>-30.829999999999899</v>
      </c>
      <c r="I40" s="20">
        <v>0.97222222222222221</v>
      </c>
      <c r="J40" s="48"/>
      <c r="K40" s="6"/>
      <c r="L40" s="48"/>
      <c r="M40" s="6"/>
      <c r="N40" s="33">
        <v>-31.66</v>
      </c>
      <c r="O40" s="35">
        <v>0.97222222222222221</v>
      </c>
      <c r="P40" s="32"/>
      <c r="Q40" s="35"/>
      <c r="R40" s="37"/>
      <c r="S40" s="24">
        <v>0.53</v>
      </c>
      <c r="T40" s="58">
        <f>STDEV(N24,J23,H24,P23)</f>
        <v>1.1913437790998569</v>
      </c>
      <c r="U40" s="68">
        <f>AVERAGE(N24,J23,H24,P23)</f>
        <v>-26.514999999999976</v>
      </c>
      <c r="V40" s="54"/>
      <c r="W40" s="51"/>
      <c r="X40" s="51"/>
      <c r="Y40" s="51"/>
      <c r="Z40" s="23">
        <v>-30.3</v>
      </c>
      <c r="AA40" s="22">
        <v>0.89743589743589747</v>
      </c>
      <c r="AB40" s="23">
        <v>-29.57</v>
      </c>
      <c r="AC40" s="22">
        <v>0.89743589743589747</v>
      </c>
      <c r="AD40" s="34"/>
      <c r="AE40" s="3"/>
      <c r="AF40" s="34"/>
      <c r="AG40" s="3"/>
      <c r="AH40" s="17"/>
      <c r="AI40" s="4"/>
      <c r="AJ40" s="34"/>
      <c r="AK40" s="3"/>
      <c r="AL40" s="3"/>
      <c r="AM40" s="3"/>
      <c r="AN40" s="16"/>
      <c r="AO40" s="15"/>
      <c r="AP40" s="15"/>
      <c r="AQ40" s="15"/>
      <c r="AR40" s="43">
        <v>0.64</v>
      </c>
      <c r="AS40" s="44">
        <f>STDEV(Z30,AB30)</f>
        <v>0.50911688245438624</v>
      </c>
      <c r="AT40" s="45">
        <f>AVERAGE(Z30,AB30)</f>
        <v>-28.739999999999952</v>
      </c>
      <c r="AU40" s="42"/>
    </row>
    <row r="41" spans="2:47" x14ac:dyDescent="0.25">
      <c r="B41" s="23">
        <v>-30.469999999999899</v>
      </c>
      <c r="C41" s="20">
        <v>0.92307692307692313</v>
      </c>
      <c r="D41" s="23">
        <v>-30.3399999999999</v>
      </c>
      <c r="E41" s="22">
        <v>0.92307692307692313</v>
      </c>
      <c r="F41" s="23">
        <v>-30.5399999999999</v>
      </c>
      <c r="G41" s="20">
        <v>0.92307692307692313</v>
      </c>
      <c r="H41" s="23">
        <v>-30.899999999999899</v>
      </c>
      <c r="I41" s="20">
        <v>1</v>
      </c>
      <c r="J41" s="48"/>
      <c r="K41" s="6"/>
      <c r="L41" s="48"/>
      <c r="M41" s="6"/>
      <c r="N41" s="33">
        <v>-31.98</v>
      </c>
      <c r="O41" s="35">
        <v>1</v>
      </c>
      <c r="P41" s="32"/>
      <c r="Q41" s="35"/>
      <c r="R41" s="37"/>
      <c r="S41" s="24">
        <v>0.54</v>
      </c>
      <c r="T41" s="58">
        <f>STDEV(F26,D26,B26)</f>
        <v>1.5185629171467783</v>
      </c>
      <c r="U41" s="68">
        <f>AVERAGE(F26,D26,B26)</f>
        <v>-26.796666666666667</v>
      </c>
      <c r="V41" s="54"/>
      <c r="W41" s="51"/>
      <c r="X41" s="51"/>
      <c r="Y41" s="51"/>
      <c r="Z41" s="23">
        <v>-30.3399999999999</v>
      </c>
      <c r="AA41" s="22">
        <v>0.92307692307692313</v>
      </c>
      <c r="AB41" s="23">
        <v>-29.78</v>
      </c>
      <c r="AC41" s="22">
        <v>0.92307692307692313</v>
      </c>
      <c r="AD41" s="34"/>
      <c r="AE41" s="3"/>
      <c r="AF41" s="34"/>
      <c r="AG41" s="3"/>
      <c r="AH41" s="17"/>
      <c r="AI41" s="4"/>
      <c r="AJ41" s="34"/>
      <c r="AK41" s="3"/>
      <c r="AL41" s="3"/>
      <c r="AM41" s="3"/>
      <c r="AN41" s="16"/>
      <c r="AO41" s="60">
        <v>0.65</v>
      </c>
      <c r="AP41" s="59">
        <f>STDEV(AD27,AF25,AH27,AJ27,AL27)</f>
        <v>1.390852256711653</v>
      </c>
      <c r="AQ41" s="24">
        <f>AVERAGE(AD27,AF25,AH27,AJ27,AL27)</f>
        <v>-28.021999999999963</v>
      </c>
      <c r="AR41" s="42"/>
      <c r="AS41" s="42"/>
      <c r="AT41" s="42"/>
      <c r="AU41" s="42"/>
    </row>
    <row r="42" spans="2:47" x14ac:dyDescent="0.25">
      <c r="B42" s="23">
        <v>-30.739999999999899</v>
      </c>
      <c r="C42" s="20">
        <v>0.94871794871794868</v>
      </c>
      <c r="D42" s="23">
        <v>-31.1099999999999</v>
      </c>
      <c r="E42" s="22">
        <v>0.94871794871794868</v>
      </c>
      <c r="F42" s="23">
        <v>-30.989999999999899</v>
      </c>
      <c r="G42" s="20">
        <v>0.94871794871794868</v>
      </c>
      <c r="H42" s="48"/>
      <c r="I42" s="6"/>
      <c r="J42" s="48"/>
      <c r="K42" s="6"/>
      <c r="L42" s="48"/>
      <c r="M42" s="6"/>
      <c r="N42" s="34"/>
      <c r="O42" s="36"/>
      <c r="P42" s="9"/>
      <c r="Q42" s="36"/>
      <c r="R42" s="37"/>
      <c r="S42" s="24">
        <v>0.56000000000000005</v>
      </c>
      <c r="T42" s="67">
        <f>STDEV(B27,D27,N25,J24,H25,F27,P24)</f>
        <v>1.271527015985503</v>
      </c>
      <c r="U42" s="68">
        <f>AVERAGE(B27,D27,N25,J24,H25,F27,P24)</f>
        <v>-26.761428571428528</v>
      </c>
      <c r="V42" s="54"/>
      <c r="W42" s="51"/>
      <c r="X42" s="51"/>
      <c r="Y42" s="51"/>
      <c r="Z42" s="23">
        <v>-31.1099999999999</v>
      </c>
      <c r="AA42" s="22">
        <v>0.94871794871794868</v>
      </c>
      <c r="AB42" s="23">
        <v>-29.92</v>
      </c>
      <c r="AC42" s="22">
        <v>0.94871794871794868</v>
      </c>
      <c r="AD42" s="34"/>
      <c r="AE42" s="3"/>
      <c r="AF42" s="34"/>
      <c r="AG42" s="3"/>
      <c r="AH42" s="17"/>
      <c r="AI42" s="4"/>
      <c r="AJ42" s="34"/>
      <c r="AK42" s="3"/>
      <c r="AL42" s="3"/>
      <c r="AM42" s="3"/>
      <c r="AN42" s="16"/>
      <c r="AO42" s="15"/>
      <c r="AP42" s="15"/>
      <c r="AQ42" s="15"/>
      <c r="AR42" s="43">
        <v>0.67</v>
      </c>
      <c r="AS42" s="44">
        <f>STDEV(Z31,AB31)</f>
        <v>0.31819805153394587</v>
      </c>
      <c r="AT42" s="45">
        <f>AVERAGE(Z31,AB31)</f>
        <v>-28.904999999999902</v>
      </c>
      <c r="AU42" s="42"/>
    </row>
    <row r="43" spans="2:47" x14ac:dyDescent="0.25">
      <c r="B43" s="23">
        <v>-31</v>
      </c>
      <c r="C43" s="20">
        <v>0.97435897435897434</v>
      </c>
      <c r="D43" s="23">
        <v>-31.329999999999899</v>
      </c>
      <c r="E43" s="22">
        <v>0.97435897435897434</v>
      </c>
      <c r="F43" s="23">
        <v>-31.64</v>
      </c>
      <c r="G43" s="20">
        <v>0.97435897435897434</v>
      </c>
      <c r="H43" s="48"/>
      <c r="I43" s="6"/>
      <c r="J43" s="48"/>
      <c r="K43" s="6"/>
      <c r="L43" s="48"/>
      <c r="M43" s="6"/>
      <c r="N43" s="34"/>
      <c r="O43" s="36"/>
      <c r="P43" s="9"/>
      <c r="Q43" s="36"/>
      <c r="R43" s="37"/>
      <c r="S43" s="24">
        <v>0.57999999999999996</v>
      </c>
      <c r="T43" s="58">
        <f>STDEV(H26,L24,N26)</f>
        <v>1.7182258291621439</v>
      </c>
      <c r="U43" s="68">
        <f>AVERAGE(H26,L24,N26)</f>
        <v>-27.199999999999971</v>
      </c>
      <c r="V43" s="54"/>
      <c r="W43" s="51"/>
      <c r="X43" s="51"/>
      <c r="Y43" s="51"/>
      <c r="Z43" s="23">
        <v>-31.329999999999899</v>
      </c>
      <c r="AA43" s="22">
        <v>0.97435897435897434</v>
      </c>
      <c r="AB43" s="23">
        <v>-30.32</v>
      </c>
      <c r="AC43" s="22">
        <v>0.97435897435897434</v>
      </c>
      <c r="AD43" s="34"/>
      <c r="AE43" s="3"/>
      <c r="AF43" s="34"/>
      <c r="AG43" s="3"/>
      <c r="AH43" s="17"/>
      <c r="AI43" s="4"/>
      <c r="AJ43" s="34"/>
      <c r="AK43" s="3"/>
      <c r="AL43" s="3"/>
      <c r="AM43" s="3"/>
      <c r="AN43" s="16"/>
      <c r="AO43" s="60">
        <v>0.68</v>
      </c>
      <c r="AP43" s="59">
        <f>STDEV(AD28,AF26,AH28,AJ28,AL28)</f>
        <v>1.3361025409750993</v>
      </c>
      <c r="AQ43" s="24">
        <f>AVERAGE(AD28,AF26,AH28,AJ28,AL28)</f>
        <v>-28.23199999999996</v>
      </c>
      <c r="AR43" s="42"/>
      <c r="AS43" s="42"/>
      <c r="AT43" s="42"/>
      <c r="AU43" s="42"/>
    </row>
    <row r="44" spans="2:47" x14ac:dyDescent="0.25">
      <c r="B44" s="23">
        <v>-32.329999999999899</v>
      </c>
      <c r="C44" s="20">
        <v>1</v>
      </c>
      <c r="D44" s="23">
        <v>-31.6299999999999</v>
      </c>
      <c r="E44" s="22">
        <v>1</v>
      </c>
      <c r="F44" s="49">
        <v>-32.0399999999999</v>
      </c>
      <c r="G44" s="14">
        <v>1</v>
      </c>
      <c r="H44" s="48"/>
      <c r="I44" s="6"/>
      <c r="J44" s="48"/>
      <c r="K44" s="6"/>
      <c r="L44" s="48"/>
      <c r="M44" s="6"/>
      <c r="N44" s="34"/>
      <c r="O44" s="36"/>
      <c r="P44" s="9"/>
      <c r="Q44" s="36"/>
      <c r="R44" s="37"/>
      <c r="S44" s="24">
        <v>0.59</v>
      </c>
      <c r="T44" s="58">
        <f>STDEV(B28,D28,F28,J25,P25)</f>
        <v>1.2816512786245264</v>
      </c>
      <c r="U44" s="68">
        <f>AVERAGE(B28,D28,F28,J25,P25)</f>
        <v>-27.065999999999956</v>
      </c>
      <c r="V44" s="54"/>
      <c r="W44" s="51"/>
      <c r="X44" s="51"/>
      <c r="Y44" s="51"/>
      <c r="Z44" s="23">
        <v>-31.6299999999999</v>
      </c>
      <c r="AA44" s="22">
        <v>1</v>
      </c>
      <c r="AB44" s="23">
        <v>-32.950000000000003</v>
      </c>
      <c r="AC44" s="22">
        <v>1</v>
      </c>
      <c r="AD44" s="34"/>
      <c r="AE44" s="3"/>
      <c r="AF44" s="34"/>
      <c r="AG44" s="3"/>
      <c r="AH44" s="17"/>
      <c r="AI44" s="4"/>
      <c r="AJ44" s="34"/>
      <c r="AK44" s="3"/>
      <c r="AL44" s="3"/>
      <c r="AM44" s="3"/>
      <c r="AN44" s="16"/>
      <c r="AO44" s="15"/>
      <c r="AP44" s="15"/>
      <c r="AQ44" s="15"/>
      <c r="AR44" s="43">
        <v>0.69</v>
      </c>
      <c r="AS44" s="44">
        <f>STDEV(Z32,AB32)</f>
        <v>0.34648232278148</v>
      </c>
      <c r="AT44" s="45">
        <f>AVERAGE(Z32,AB32)</f>
        <v>-28.944999999999951</v>
      </c>
      <c r="AU44" s="42"/>
    </row>
    <row r="45" spans="2:47" x14ac:dyDescent="0.25">
      <c r="B45" s="3"/>
      <c r="S45" s="24">
        <v>0.61</v>
      </c>
      <c r="T45" s="67">
        <f>STDEV(N27,L25,H27)</f>
        <v>1.6477560499054467</v>
      </c>
      <c r="U45" s="12">
        <f>AVERAGE(N27,L25,H27)</f>
        <v>-27.409999999999901</v>
      </c>
      <c r="V45" s="54"/>
      <c r="W45" s="54"/>
      <c r="X45" s="54"/>
      <c r="Y45" s="69"/>
      <c r="AO45" s="60">
        <v>0.71</v>
      </c>
      <c r="AP45" s="59">
        <f>STDEV(AD29,AF27,AH29,AJ29,AL29)</f>
        <v>1.4054002988472911</v>
      </c>
      <c r="AQ45" s="24">
        <f>AVERAGE(AD29,AF27,AH29,AJ29,AL29)</f>
        <v>-28.389999999999965</v>
      </c>
      <c r="AR45" s="42"/>
      <c r="AS45" s="42"/>
      <c r="AT45" s="42"/>
      <c r="AU45" s="42"/>
    </row>
    <row r="46" spans="2:47" x14ac:dyDescent="0.25">
      <c r="B46" s="3"/>
      <c r="S46" s="24">
        <v>0.62</v>
      </c>
      <c r="T46" s="58">
        <f>STDEV(B29,D29,F29,J26,P26)</f>
        <v>1.3429556954717288</v>
      </c>
      <c r="U46" s="12">
        <f>AVERAGE(B29,D29,F29,J26,P26)</f>
        <v>-27.243999999999961</v>
      </c>
      <c r="V46" s="54"/>
      <c r="W46" s="54"/>
      <c r="X46" s="54"/>
      <c r="Y46" s="69"/>
      <c r="AO46" s="15"/>
      <c r="AP46" s="15"/>
      <c r="AQ46" s="15"/>
      <c r="AR46" s="43">
        <v>0.72</v>
      </c>
      <c r="AS46" s="44">
        <f>STDEV(Z33,AB33)</f>
        <v>0.31112698372200898</v>
      </c>
      <c r="AT46" s="45">
        <f>AVERAGE(Z33,AB33)</f>
        <v>-29.01999999999995</v>
      </c>
      <c r="AU46" s="42"/>
    </row>
    <row r="47" spans="2:47" x14ac:dyDescent="0.25">
      <c r="B47" s="3"/>
      <c r="S47" s="24">
        <v>0.64</v>
      </c>
      <c r="T47" s="58">
        <f>STDEV(B30,D30,F30,H28,L26,N28)</f>
        <v>1.3289607468494566</v>
      </c>
      <c r="U47" s="12">
        <f>AVERAGE(B30,D30,F30,H28,L26,N28)</f>
        <v>-27.668333333333337</v>
      </c>
      <c r="V47" s="54"/>
      <c r="W47" s="54"/>
      <c r="X47" s="54"/>
      <c r="Y47" s="69"/>
      <c r="AO47" s="60">
        <v>0.74</v>
      </c>
      <c r="AP47" s="59">
        <f>STDEV(Z34,AB34,AD30,AF28,AH30,AJ30,AL30)</f>
        <v>1.1839823840388231</v>
      </c>
      <c r="AQ47" s="24">
        <f>AVERAGE(Z34,AB34,AD30,AF28,AH30,AJ30,AL30)</f>
        <v>-28.6885714285714</v>
      </c>
      <c r="AR47" s="42"/>
      <c r="AS47" s="42"/>
      <c r="AT47" s="42"/>
      <c r="AU47" s="42"/>
    </row>
    <row r="48" spans="2:47" x14ac:dyDescent="0.25">
      <c r="B48" s="3"/>
      <c r="S48" s="24">
        <v>0.67</v>
      </c>
      <c r="T48" s="67">
        <f>STDEV(B31,D31,F31,H29,L27,N29)</f>
        <v>1.3653387857964103</v>
      </c>
      <c r="U48" s="12">
        <f>AVERAGE(B31,D31,F31,H29,L27,N29)</f>
        <v>-27.914999999999932</v>
      </c>
      <c r="V48" s="54"/>
      <c r="W48" s="54"/>
      <c r="X48" s="54"/>
      <c r="Y48" s="69"/>
      <c r="AO48" s="60">
        <v>0.76</v>
      </c>
      <c r="AP48" s="59">
        <f>STDEV(AD31,AH31,AJ31,AL31)</f>
        <v>1.5239504585123496</v>
      </c>
      <c r="AQ48" s="24">
        <f>AVERAGE(AD31,AH31,AJ31,AL31)</f>
        <v>-28.387499999999999</v>
      </c>
      <c r="AR48" s="42"/>
      <c r="AS48" s="42"/>
      <c r="AT48" s="42"/>
      <c r="AU48" s="42"/>
    </row>
    <row r="49" spans="1:47" s="8" customFormat="1" x14ac:dyDescent="0.25">
      <c r="A49" s="3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19">
        <v>0.69</v>
      </c>
      <c r="T49" s="58">
        <f>STDEV(B32,D32,F32,H30,N30)</f>
        <v>1.2334423375253649</v>
      </c>
      <c r="U49" s="57">
        <f>AVERAGE(B32,D32,F32,H30,N30)</f>
        <v>-27.683999999999958</v>
      </c>
      <c r="V49" s="55"/>
      <c r="W49" s="55"/>
      <c r="X49" s="55"/>
      <c r="Y49" s="70"/>
      <c r="AH49" s="10"/>
      <c r="AI49" s="10"/>
      <c r="AO49" s="60">
        <v>0.77</v>
      </c>
      <c r="AP49" s="59">
        <f>STDEV(Z35,AB35,AF29)</f>
        <v>0.29461839725312455</v>
      </c>
      <c r="AQ49" s="19">
        <f>AVERAGE(Z35,AB35,AF29)</f>
        <v>-29.289999999999903</v>
      </c>
      <c r="AR49" s="43"/>
      <c r="AS49" s="43"/>
      <c r="AT49" s="43"/>
      <c r="AU49" s="43"/>
    </row>
    <row r="50" spans="1:47" x14ac:dyDescent="0.25"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S50" s="24">
        <v>0.72</v>
      </c>
      <c r="T50" s="58">
        <f>STDEV(B33,D33,F33,H31,N31)</f>
        <v>1.2556352973693776</v>
      </c>
      <c r="U50" s="12">
        <f>AVERAGE(B33,D33,F33,H31,N31)</f>
        <v>-27.871999999999964</v>
      </c>
      <c r="V50" s="54"/>
      <c r="W50" s="54"/>
      <c r="X50" s="54"/>
      <c r="Y50" s="69"/>
      <c r="AO50" s="60">
        <v>0.79</v>
      </c>
      <c r="AP50" s="59">
        <f>STDEV(Z36,AB36,AD32,AH32,AJ32,AL32)</f>
        <v>1.1565364960374689</v>
      </c>
      <c r="AQ50" s="24">
        <f>AVERAGE(Z36,AB36,AD32,AH32,AJ32,AL32)</f>
        <v>-28.858333333333302</v>
      </c>
      <c r="AR50" s="42"/>
      <c r="AS50" s="42"/>
      <c r="AT50" s="42"/>
      <c r="AU50" s="42"/>
    </row>
    <row r="51" spans="1:47" x14ac:dyDescent="0.25">
      <c r="B51" s="3"/>
      <c r="S51" s="24">
        <v>0.74</v>
      </c>
      <c r="T51" s="67">
        <f>STDEV(B34,D34,F34,J30,P30)</f>
        <v>1.0878281114220121</v>
      </c>
      <c r="U51" s="12">
        <f>AVERAGE(B34,D34,F34,J30,P30)</f>
        <v>-27.927999999999962</v>
      </c>
      <c r="V51" s="54"/>
      <c r="W51" s="54"/>
      <c r="X51" s="54"/>
      <c r="Y51" s="69"/>
      <c r="AO51" s="60">
        <v>0.82</v>
      </c>
      <c r="AP51" s="59">
        <f>STDEV(Z37,AB37,AD33,AH33,AJ33,AL33)</f>
        <v>1.1605989832840979</v>
      </c>
      <c r="AQ51" s="24">
        <f>AVERAGE(Z37,AB37,AD33,AH33,AJ33,AL33)</f>
        <v>-29.144999999999982</v>
      </c>
      <c r="AR51" s="42"/>
      <c r="AS51" s="42"/>
      <c r="AT51" s="42"/>
      <c r="AU51" s="42"/>
    </row>
    <row r="52" spans="1:47" x14ac:dyDescent="0.25">
      <c r="B52" s="3"/>
      <c r="S52" s="24"/>
      <c r="T52" s="15"/>
      <c r="U52" s="5"/>
      <c r="V52" s="45">
        <v>0.75</v>
      </c>
      <c r="W52" s="52">
        <f>STDEV(H32,N32)</f>
        <v>1.5909902576697319</v>
      </c>
      <c r="X52" s="54">
        <f>AVERAGE(H32,N32)</f>
        <v>-27.835000000000001</v>
      </c>
      <c r="Y52" s="69"/>
      <c r="AO52" s="60">
        <v>0.85</v>
      </c>
      <c r="AP52" s="59">
        <f>STDEV(Z38,AB38,AD34,AH34,AJ34,AL34)</f>
        <v>1.1527647924301934</v>
      </c>
      <c r="AQ52" s="24">
        <f>AVERAGE(Z38,AB38,AD34,AH34,AJ34,AL34)</f>
        <v>-29.196666666666616</v>
      </c>
      <c r="AR52" s="42"/>
      <c r="AS52" s="42"/>
      <c r="AT52" s="42"/>
      <c r="AU52" s="42"/>
    </row>
    <row r="53" spans="1:47" x14ac:dyDescent="0.25">
      <c r="B53" s="3"/>
      <c r="S53" s="24">
        <v>0.76</v>
      </c>
      <c r="T53" s="58">
        <f>STDEV(J31,L30,P31)</f>
        <v>1.3501975164150373</v>
      </c>
      <c r="U53" s="12">
        <f>AVERAGE(J31,L30,P31)</f>
        <v>-28.643333333333334</v>
      </c>
      <c r="V53" s="54"/>
      <c r="W53" s="69"/>
      <c r="X53" s="69"/>
      <c r="Y53" s="69"/>
      <c r="AO53" s="60">
        <v>0.87</v>
      </c>
      <c r="AP53" s="59">
        <f>STDEV(Z39,AB39,AF32)</f>
        <v>0.53144457221176478</v>
      </c>
      <c r="AQ53" s="24">
        <f>AVERAGE(Z39,AB39,AF32)</f>
        <v>-29.943333333333268</v>
      </c>
      <c r="AR53" s="42"/>
      <c r="AS53" s="42"/>
      <c r="AT53" s="42"/>
      <c r="AU53" s="42"/>
    </row>
    <row r="54" spans="1:47" x14ac:dyDescent="0.25">
      <c r="B54" s="3"/>
      <c r="S54" s="24">
        <v>0.77</v>
      </c>
      <c r="T54" s="67">
        <f>STDEV(B35,D35,F35)</f>
        <v>1.205280050444709</v>
      </c>
      <c r="U54" s="12">
        <f>AVERAGE(B35,D35,F35)</f>
        <v>-28.279999999999902</v>
      </c>
      <c r="V54" s="54"/>
      <c r="W54" s="54"/>
      <c r="X54" s="54"/>
      <c r="Y54" s="69"/>
      <c r="AO54" s="60">
        <v>0.88</v>
      </c>
      <c r="AP54" s="59">
        <f>STDEV(AD35,AH35,AJ35,AL35)</f>
        <v>1.319049531544084</v>
      </c>
      <c r="AQ54" s="24">
        <f>AVERAGE(AD35,AH35,AJ35,AL35)</f>
        <v>-29.172500000000003</v>
      </c>
      <c r="AR54" s="42"/>
      <c r="AS54" s="42"/>
      <c r="AT54" s="42"/>
      <c r="AU54" s="42"/>
    </row>
    <row r="55" spans="1:47" x14ac:dyDescent="0.25">
      <c r="B55" s="3"/>
      <c r="S55" s="24"/>
      <c r="T55" s="15"/>
      <c r="U55" s="5"/>
      <c r="V55" s="45">
        <v>0.78</v>
      </c>
      <c r="W55" s="52">
        <f>STDEV(H33,N33)</f>
        <v>1.6475588001645842</v>
      </c>
      <c r="X55" s="54">
        <f>AVERAGE(H33,N33)</f>
        <v>-28.014999999999951</v>
      </c>
      <c r="Y55" s="69"/>
      <c r="AO55" s="60">
        <v>0.9</v>
      </c>
      <c r="AP55" s="59">
        <f>STDEV(Z40,AB40,AF33)</f>
        <v>0.55536774603260253</v>
      </c>
      <c r="AQ55" s="24">
        <f>AVERAGE(Z40,AB40,AF33)</f>
        <v>-30.176666666666666</v>
      </c>
      <c r="AR55" s="42"/>
      <c r="AS55" s="42"/>
      <c r="AT55" s="42"/>
      <c r="AU55" s="42"/>
    </row>
    <row r="56" spans="1:47" x14ac:dyDescent="0.25">
      <c r="B56" s="3"/>
      <c r="S56" s="24">
        <v>0.79</v>
      </c>
      <c r="T56" s="58">
        <f>STDEV(B36,D36,F36,J32,L31,P32)</f>
        <v>1.1801652426672944</v>
      </c>
      <c r="U56" s="12">
        <f>AVERAGE(B36,D36,F36,J32,L31,P32)</f>
        <v>-28.814999999999916</v>
      </c>
      <c r="V56" s="54"/>
      <c r="W56" s="54"/>
      <c r="X56" s="54"/>
      <c r="Y56" s="69"/>
      <c r="AO56" s="60">
        <v>0.91</v>
      </c>
      <c r="AP56" s="59">
        <f>STDEV(AD36,AH36,AJ36,AL36)</f>
        <v>2.1141428523162653</v>
      </c>
      <c r="AQ56" s="24">
        <f>AVERAGE(AD36,AH36,AJ36,AL36)</f>
        <v>-29.909999999999975</v>
      </c>
      <c r="AR56" s="42"/>
      <c r="AS56" s="42"/>
      <c r="AT56" s="42"/>
      <c r="AU56" s="42"/>
    </row>
    <row r="57" spans="1:47" x14ac:dyDescent="0.25">
      <c r="B57" s="3"/>
      <c r="S57" s="24"/>
      <c r="T57" s="15"/>
      <c r="U57" s="5"/>
      <c r="V57" s="45">
        <v>0.81</v>
      </c>
      <c r="W57" s="53">
        <f>STDEV(H34,N34)</f>
        <v>1.1455129855222077</v>
      </c>
      <c r="X57" s="54">
        <f>AVERAGE(H34,N34)</f>
        <v>-28.560000000000002</v>
      </c>
      <c r="Y57" s="69"/>
      <c r="AO57" s="15"/>
      <c r="AP57" s="15"/>
      <c r="AQ57" s="15"/>
      <c r="AR57" s="43">
        <v>0.92</v>
      </c>
      <c r="AS57" s="44">
        <f>STDEV(Z41,AB41)</f>
        <v>0.39597979746439538</v>
      </c>
      <c r="AT57" s="45">
        <f>AVERAGE(Z41,AB41)</f>
        <v>-30.059999999999953</v>
      </c>
      <c r="AU57" s="42"/>
    </row>
    <row r="58" spans="1:47" x14ac:dyDescent="0.25">
      <c r="B58" s="3"/>
      <c r="S58" s="24">
        <v>0.82</v>
      </c>
      <c r="T58" s="58">
        <f>STDEV(B37,D37,F37,J33,L32,P33)</f>
        <v>1.3768478492556953</v>
      </c>
      <c r="U58" s="12">
        <f>AVERAGE(B37,D37,F37,J33,L32,P33)</f>
        <v>-29.28499999999995</v>
      </c>
      <c r="V58" s="54"/>
      <c r="W58" s="54"/>
      <c r="X58" s="54"/>
      <c r="Y58" s="69"/>
      <c r="AO58" s="60">
        <v>0.94</v>
      </c>
      <c r="AP58" s="59">
        <f>STDEV(AD37,AF34,AH37,AJ37,AL37)</f>
        <v>2.2044659217143381</v>
      </c>
      <c r="AQ58" s="24">
        <f>AVERAGE(AD37,AF34,AH37,AJ37,AL37)</f>
        <v>-30.60799999999994</v>
      </c>
      <c r="AR58" s="42"/>
      <c r="AS58" s="42"/>
      <c r="AT58" s="42"/>
      <c r="AU58" s="42"/>
    </row>
    <row r="59" spans="1:47" x14ac:dyDescent="0.25">
      <c r="B59" s="3"/>
      <c r="S59" s="24"/>
      <c r="T59" s="15"/>
      <c r="U59" s="5"/>
      <c r="V59" s="45">
        <v>0.83</v>
      </c>
      <c r="W59" s="52">
        <f>STDEV(H35,N35)</f>
        <v>1.1525840533341445</v>
      </c>
      <c r="X59" s="54">
        <f>AVERAGE(H35,N35)</f>
        <v>-28.96499999999995</v>
      </c>
      <c r="Y59" s="69"/>
      <c r="AO59" s="15"/>
      <c r="AP59" s="15"/>
      <c r="AQ59" s="15"/>
      <c r="AR59" s="43">
        <v>0.95</v>
      </c>
      <c r="AS59" s="44">
        <f>STDEV(Z42,AB42)</f>
        <v>0.84145706961191957</v>
      </c>
      <c r="AT59" s="45">
        <f>AVERAGE(Z42,AB42)</f>
        <v>-30.514999999999951</v>
      </c>
      <c r="AU59" s="42"/>
    </row>
    <row r="60" spans="1:47" x14ac:dyDescent="0.25">
      <c r="B60" s="3"/>
      <c r="S60" s="24">
        <v>0.85</v>
      </c>
      <c r="T60" s="67">
        <f>STDEV(B38,D38,F38,J34,L33,P34)</f>
        <v>1.2516455834886708</v>
      </c>
      <c r="U60" s="12">
        <f>AVERAGE(B38,D38,F38,J34,L33,P34)</f>
        <v>-29.521666666666619</v>
      </c>
      <c r="V60" s="54"/>
      <c r="W60" s="54"/>
      <c r="X60" s="54"/>
      <c r="Y60" s="69"/>
      <c r="AO60" s="60">
        <v>0.97</v>
      </c>
      <c r="AP60" s="59">
        <f>STDEV(Z43,AB43,AD38,AF35,AH38,AJ38,AL38)</f>
        <v>2.1817533359772079</v>
      </c>
      <c r="AQ60" s="24">
        <f>AVERAGE(Z43,AB43,AD38,AF35,AH38,AJ38,AL38)</f>
        <v>-31.428571428571395</v>
      </c>
      <c r="AR60" s="42"/>
      <c r="AS60" s="42"/>
      <c r="AT60" s="42"/>
      <c r="AU60" s="42"/>
    </row>
    <row r="61" spans="1:47" x14ac:dyDescent="0.25">
      <c r="B61" s="3"/>
      <c r="S61" s="24"/>
      <c r="T61" s="15"/>
      <c r="U61" s="5"/>
      <c r="V61" s="45">
        <v>0.86</v>
      </c>
      <c r="W61" s="52">
        <f>STDEV(N36,H36)</f>
        <v>1.343502884254369</v>
      </c>
      <c r="X61" s="54">
        <f>AVERAGE(N36,H36)</f>
        <v>-29.26999999999995</v>
      </c>
      <c r="Y61" s="69"/>
      <c r="AO61" s="60">
        <v>1</v>
      </c>
      <c r="AP61" s="61">
        <f>STDEV(Z44,AB44,AD39,AF36,AH39,AJ39,AL39)</f>
        <v>2.362649844076397</v>
      </c>
      <c r="AQ61" s="24">
        <f>AVERAGE(Z44,AB44,AD39,AF36,AH39,AJ39,AL39)</f>
        <v>-32.168571428571404</v>
      </c>
      <c r="AR61" s="42"/>
      <c r="AS61" s="42"/>
      <c r="AT61" s="42"/>
    </row>
    <row r="62" spans="1:47" x14ac:dyDescent="0.25">
      <c r="B62" s="3"/>
      <c r="S62" s="24">
        <v>0.87</v>
      </c>
      <c r="T62" s="58">
        <f>STDEV(B39,D39,F39)</f>
        <v>0.48686069191641779</v>
      </c>
      <c r="U62" s="12">
        <f>AVERAGE(B39,D39,F39)</f>
        <v>-29.656666666666666</v>
      </c>
      <c r="V62" s="54"/>
      <c r="W62" s="54"/>
      <c r="X62" s="54"/>
      <c r="Y62" s="69"/>
      <c r="AO62" s="15"/>
      <c r="AP62" s="74">
        <f>AVERAGE(AP6:AP61)</f>
        <v>1.3540809341262097</v>
      </c>
      <c r="AQ62" s="15"/>
      <c r="AR62" s="42"/>
      <c r="AS62" s="42"/>
      <c r="AT62" s="42"/>
    </row>
    <row r="63" spans="1:47" x14ac:dyDescent="0.25">
      <c r="B63" s="3"/>
      <c r="S63" s="24"/>
      <c r="T63" s="15"/>
      <c r="U63" s="5"/>
      <c r="V63" s="45">
        <v>0.88</v>
      </c>
      <c r="W63" s="52">
        <f>STDEV(L34,J35)</f>
        <v>2.0364675298171857</v>
      </c>
      <c r="X63" s="54">
        <f>AVERAGE(L34,J35)</f>
        <v>-30.189999999999948</v>
      </c>
      <c r="Y63" s="69"/>
      <c r="AO63" s="15"/>
      <c r="AP63" s="15"/>
      <c r="AQ63" s="15"/>
    </row>
    <row r="64" spans="1:47" x14ac:dyDescent="0.25">
      <c r="B64" s="3"/>
      <c r="S64" s="24"/>
      <c r="T64" s="15"/>
      <c r="U64" s="5"/>
      <c r="V64" s="45">
        <v>0.89</v>
      </c>
      <c r="W64" s="52">
        <f>STDEV(N37,H37)</f>
        <v>1.3293607486307086</v>
      </c>
      <c r="X64" s="54">
        <f>AVERAGE(N37,H37)</f>
        <v>-29.560000000000002</v>
      </c>
      <c r="Y64" s="69"/>
      <c r="AO64" s="15"/>
      <c r="AP64" s="15"/>
      <c r="AQ64" s="15"/>
    </row>
    <row r="65" spans="19:43" x14ac:dyDescent="0.25">
      <c r="S65" s="24">
        <v>0.9</v>
      </c>
      <c r="T65" s="67">
        <f>STDEV(B40,D40,F40)</f>
        <v>0.22501851775655993</v>
      </c>
      <c r="U65" s="12">
        <f>AVERAGE(B40,D40,F40)</f>
        <v>-30.206666666666635</v>
      </c>
      <c r="V65" s="54"/>
      <c r="W65" s="54"/>
      <c r="X65" s="54"/>
      <c r="Y65" s="69"/>
      <c r="AO65" s="15"/>
      <c r="AP65" s="15"/>
      <c r="AQ65" s="15"/>
    </row>
    <row r="66" spans="19:43" x14ac:dyDescent="0.25">
      <c r="S66" s="24"/>
      <c r="T66" s="15"/>
      <c r="U66" s="5"/>
      <c r="V66" s="45">
        <v>0.91</v>
      </c>
      <c r="W66" s="52">
        <f>STDEV(J36,L35)</f>
        <v>1.6829141392239824</v>
      </c>
      <c r="X66" s="54">
        <f>AVERAGE(J36,L35)</f>
        <v>-30.54</v>
      </c>
      <c r="Y66" s="69"/>
      <c r="AO66" s="15"/>
      <c r="AP66" s="15"/>
      <c r="AQ66" s="15"/>
    </row>
    <row r="67" spans="19:43" x14ac:dyDescent="0.25">
      <c r="S67" s="24">
        <v>0.92</v>
      </c>
      <c r="T67" s="58">
        <f>STDEV(B41,D41,F41,H38,N38)</f>
        <v>0.82074965732556326</v>
      </c>
      <c r="U67" s="12">
        <f>AVERAGE(B41,D41,F41,H38,N38)</f>
        <v>-30.16399999999992</v>
      </c>
      <c r="V67" s="11"/>
      <c r="W67" s="11"/>
      <c r="X67" s="11"/>
    </row>
    <row r="68" spans="19:43" x14ac:dyDescent="0.25">
      <c r="S68" s="24">
        <v>0.94</v>
      </c>
      <c r="T68" s="67">
        <f>STDEV(J37,L36,N39,P37)</f>
        <v>0.97688279747367834</v>
      </c>
      <c r="U68" s="12">
        <f>AVERAGE(J37,L36,N39,P37)</f>
        <v>-31.444999999999901</v>
      </c>
      <c r="V68" s="11"/>
      <c r="W68" s="11"/>
      <c r="X68" s="11"/>
    </row>
    <row r="69" spans="19:43" x14ac:dyDescent="0.25">
      <c r="S69" s="24">
        <v>0.95</v>
      </c>
      <c r="T69" s="58">
        <f>STDEV(B42,D42,F42)</f>
        <v>0.18876793513023735</v>
      </c>
      <c r="U69" s="12">
        <f>AVERAGE(B42,D42,F42)</f>
        <v>-30.946666666666562</v>
      </c>
      <c r="V69" s="11"/>
      <c r="W69" s="11"/>
      <c r="X69" s="11"/>
    </row>
    <row r="70" spans="19:43" x14ac:dyDescent="0.25">
      <c r="S70" s="24">
        <v>0.97</v>
      </c>
      <c r="T70" s="58">
        <f>STDEV(B43,D43,F43,H40,J38,L37,N40,P38)</f>
        <v>0.85890191523832415</v>
      </c>
      <c r="U70" s="12">
        <f>AVERAGE(B43,D43,F43,H40,J38,L37,N40,P38)</f>
        <v>-31.433749999999961</v>
      </c>
      <c r="V70" s="11"/>
      <c r="W70" s="11"/>
      <c r="X70" s="11"/>
    </row>
    <row r="71" spans="19:43" x14ac:dyDescent="0.25">
      <c r="S71" s="24">
        <v>1</v>
      </c>
      <c r="T71" s="73">
        <f>STDEV(B44,D44,F44,H41,J39,L38,N41,P39)</f>
        <v>0.85582771129974955</v>
      </c>
      <c r="U71" s="12">
        <f>AVERAGE(B44,D44,F44,H41,J39,L38,N41,P39)</f>
        <v>-31.818749999999934</v>
      </c>
      <c r="V71" s="11"/>
      <c r="W71" s="11"/>
      <c r="X71" s="11"/>
    </row>
    <row r="72" spans="19:43" x14ac:dyDescent="0.25">
      <c r="S72" s="24"/>
      <c r="T72" s="74">
        <f>AVERAGE(T6:T71)</f>
        <v>1.2530221787680105</v>
      </c>
      <c r="U72" s="5"/>
      <c r="V72" s="11"/>
    </row>
    <row r="73" spans="19:43" x14ac:dyDescent="0.25">
      <c r="S73" s="15"/>
      <c r="T73" s="15"/>
      <c r="U73" s="5"/>
    </row>
    <row r="74" spans="19:43" x14ac:dyDescent="0.25">
      <c r="S74" s="15"/>
      <c r="T74" s="15"/>
      <c r="U7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replicate H2O background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Maters</dc:creator>
  <cp:lastModifiedBy>Elena Maters</cp:lastModifiedBy>
  <dcterms:created xsi:type="dcterms:W3CDTF">2018-05-10T10:56:16Z</dcterms:created>
  <dcterms:modified xsi:type="dcterms:W3CDTF">2019-03-27T16:52:21Z</dcterms:modified>
</cp:coreProperties>
</file>